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C:\Users\ekonom\Desktop\EVA2019\ROZPOČET\2023\NÁVRH 2023\"/>
    </mc:Choice>
  </mc:AlternateContent>
  <xr:revisionPtr revIDLastSave="0" documentId="13_ncr:1_{60B0F5D0-0F76-4C17-BB75-0E6D87773E1A}" xr6:coauthVersionLast="47" xr6:coauthVersionMax="47" xr10:uidLastSave="{00000000-0000-0000-0000-000000000000}"/>
  <bookViews>
    <workbookView xWindow="-120" yWindow="-120" windowWidth="29040" windowHeight="15840" activeTab="2" xr2:uid="{00000000-000D-0000-FFFF-FFFF00000000}"/>
  </bookViews>
  <sheets>
    <sheet name="Úvodní list" sheetId="16" r:id="rId1"/>
    <sheet name="Základ" sheetId="17" state="hidden" r:id="rId2"/>
    <sheet name="Hlavní činnost" sheetId="9" r:id="rId3"/>
    <sheet name="Doplňková činnost" sheetId="10" r:id="rId4"/>
    <sheet name="Rekapitulace" sheetId="12" r:id="rId5"/>
    <sheet name="Pokyny" sheetId="6" r:id="rId6"/>
    <sheet name="Technické pokyny" sheetId="13" r:id="rId7"/>
  </sheets>
  <definedNames>
    <definedName name="_xlnm.Print_Titles" localSheetId="3">'Doplňková činnost'!$6:$9</definedName>
    <definedName name="_xlnm.Print_Titles" localSheetId="2">'Hlavní činnost'!$6:$9</definedName>
    <definedName name="_xlnm.Print_Titles" localSheetId="4">Rekapitulace!$6:$9</definedName>
    <definedName name="_xlnm.Print_Titles" localSheetId="1">Základ!$1:$3</definedName>
    <definedName name="_xlnm.Print_Area" localSheetId="3">'Doplňková činnost'!$B$2:$BX$255</definedName>
    <definedName name="_xlnm.Print_Area" localSheetId="2">'Hlavní činnost'!$B$2:$AP$261</definedName>
    <definedName name="_xlnm.Print_Area" localSheetId="4">Rekapitulace!$B$2:$U$258</definedName>
    <definedName name="_xlnm.Print_Area" localSheetId="0">'Úvodní list'!$A$2:$I$40</definedName>
    <definedName name="_xlnm.Print_Area" localSheetId="1">Základ!$A$1:$E$148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56" i="9" l="1"/>
  <c r="C258" i="9"/>
  <c r="C256" i="9"/>
  <c r="AL3" i="9"/>
  <c r="D5" i="16" l="1"/>
  <c r="D6" i="16"/>
  <c r="E4" i="9" s="1"/>
  <c r="E4" i="10" s="1"/>
  <c r="D7" i="16"/>
  <c r="D8" i="16"/>
  <c r="R55" i="12" l="1"/>
  <c r="X52" i="10"/>
  <c r="X51" i="10"/>
  <c r="X50" i="10"/>
  <c r="X49" i="10"/>
  <c r="X48" i="10"/>
  <c r="X46" i="10"/>
  <c r="X45" i="10"/>
  <c r="X44" i="10"/>
  <c r="X43" i="10"/>
  <c r="X41" i="10"/>
  <c r="X40" i="10"/>
  <c r="X39" i="10"/>
  <c r="X38" i="10"/>
  <c r="X37" i="10"/>
  <c r="X36" i="10"/>
  <c r="X35" i="10"/>
  <c r="X33" i="10"/>
  <c r="X32" i="10"/>
  <c r="X31" i="10"/>
  <c r="X30" i="10"/>
  <c r="X29" i="10"/>
  <c r="X28" i="10"/>
  <c r="X27" i="10"/>
  <c r="X26" i="10"/>
  <c r="X25" i="10"/>
  <c r="X24" i="10"/>
  <c r="X23" i="10"/>
  <c r="X22" i="10"/>
  <c r="X21" i="10"/>
  <c r="X20" i="10"/>
  <c r="X19" i="10"/>
  <c r="X18" i="10"/>
  <c r="X17" i="10"/>
  <c r="X16" i="10"/>
  <c r="X15" i="10"/>
  <c r="X14" i="10"/>
  <c r="X13" i="10"/>
  <c r="X60" i="10"/>
  <c r="X59" i="10"/>
  <c r="X58" i="10"/>
  <c r="X57" i="10"/>
  <c r="X56" i="10"/>
  <c r="X55" i="10"/>
  <c r="X54" i="10"/>
  <c r="X66" i="10"/>
  <c r="X65" i="10"/>
  <c r="X64" i="10"/>
  <c r="X63" i="10"/>
  <c r="X62" i="10"/>
  <c r="Y221" i="10"/>
  <c r="Z221" i="10"/>
  <c r="AA221" i="10"/>
  <c r="AB221" i="10"/>
  <c r="AC221" i="10"/>
  <c r="AD221" i="10"/>
  <c r="AE221" i="10"/>
  <c r="AF221" i="10"/>
  <c r="AG221" i="10"/>
  <c r="AH221" i="10"/>
  <c r="AI221" i="10"/>
  <c r="AJ221" i="10"/>
  <c r="AK221" i="10"/>
  <c r="AL221" i="10"/>
  <c r="AM221" i="10"/>
  <c r="Y212" i="10"/>
  <c r="Y141" i="10"/>
  <c r="Z141" i="10"/>
  <c r="AA141" i="10"/>
  <c r="AB141" i="10"/>
  <c r="AC141" i="10"/>
  <c r="AD141" i="10"/>
  <c r="AE141" i="10"/>
  <c r="AF141" i="10"/>
  <c r="AG141" i="10"/>
  <c r="AH141" i="10"/>
  <c r="AI141" i="10"/>
  <c r="AJ141" i="10"/>
  <c r="AK141" i="10"/>
  <c r="AL141" i="10"/>
  <c r="AM141" i="10"/>
  <c r="X68" i="10"/>
  <c r="X69" i="10"/>
  <c r="X70" i="10"/>
  <c r="X71" i="10"/>
  <c r="X72" i="10"/>
  <c r="X73" i="10"/>
  <c r="X74" i="10"/>
  <c r="X75" i="10"/>
  <c r="X76" i="10"/>
  <c r="X77" i="10"/>
  <c r="X78" i="10"/>
  <c r="X79" i="10"/>
  <c r="X80" i="10"/>
  <c r="X81" i="10"/>
  <c r="X82" i="10"/>
  <c r="X83" i="10"/>
  <c r="X84" i="10"/>
  <c r="X85" i="10"/>
  <c r="X86" i="10"/>
  <c r="X87" i="10"/>
  <c r="X88" i="10"/>
  <c r="X89" i="10"/>
  <c r="X90" i="10"/>
  <c r="X91" i="10"/>
  <c r="X92" i="10"/>
  <c r="X93" i="10"/>
  <c r="X94" i="10"/>
  <c r="X95" i="10"/>
  <c r="X96" i="10"/>
  <c r="X97" i="10"/>
  <c r="X98" i="10"/>
  <c r="AN46" i="10"/>
  <c r="AN45" i="10"/>
  <c r="AN44" i="10"/>
  <c r="AN43" i="10"/>
  <c r="AN40" i="10"/>
  <c r="AN42" i="10" l="1"/>
  <c r="Y211" i="10"/>
  <c r="X12" i="10"/>
  <c r="Q119" i="9"/>
  <c r="P119" i="9"/>
  <c r="J12" i="9"/>
  <c r="K12" i="9"/>
  <c r="L12" i="9"/>
  <c r="M12" i="9"/>
  <c r="N12" i="9"/>
  <c r="BT3" i="10"/>
  <c r="Q182" i="9"/>
  <c r="G159" i="9"/>
  <c r="H147" i="9"/>
  <c r="P141" i="9"/>
  <c r="P133" i="9"/>
  <c r="P130" i="9"/>
  <c r="H130" i="9"/>
  <c r="G122" i="9"/>
  <c r="H119" i="9"/>
  <c r="H257" i="12" l="1"/>
  <c r="C257" i="12"/>
  <c r="G252" i="10"/>
  <c r="C254" i="10"/>
  <c r="AO53" i="9"/>
  <c r="H212" i="9"/>
  <c r="O209" i="9"/>
  <c r="O208" i="9"/>
  <c r="O207" i="9"/>
  <c r="Q206" i="9"/>
  <c r="P206" i="9"/>
  <c r="G209" i="9"/>
  <c r="G208" i="9"/>
  <c r="G207" i="9"/>
  <c r="I206" i="9"/>
  <c r="H206" i="9"/>
  <c r="I42" i="9"/>
  <c r="H42" i="9"/>
  <c r="I47" i="9"/>
  <c r="H47" i="9"/>
  <c r="P47" i="9"/>
  <c r="G206" i="9" l="1"/>
  <c r="O206" i="9"/>
  <c r="G250" i="9"/>
  <c r="X145" i="10" l="1"/>
  <c r="O145" i="9" l="1"/>
  <c r="T240" i="12" l="1"/>
  <c r="D237" i="10"/>
  <c r="D236" i="10"/>
  <c r="D235" i="10"/>
  <c r="C237" i="10"/>
  <c r="C236" i="10"/>
  <c r="C235" i="10"/>
  <c r="W237" i="9"/>
  <c r="L237" i="12" s="1"/>
  <c r="U237" i="12"/>
  <c r="T237" i="12"/>
  <c r="S237" i="12"/>
  <c r="R237" i="12"/>
  <c r="D237" i="12"/>
  <c r="C237" i="12"/>
  <c r="U236" i="12"/>
  <c r="T236" i="12"/>
  <c r="S236" i="12"/>
  <c r="R236" i="12"/>
  <c r="D236" i="12"/>
  <c r="C236" i="12"/>
  <c r="BE237" i="10"/>
  <c r="O237" i="12" s="1"/>
  <c r="AN237" i="10"/>
  <c r="M237" i="12" s="1"/>
  <c r="X237" i="10"/>
  <c r="K237" i="12" s="1"/>
  <c r="G237" i="10"/>
  <c r="I237" i="12" s="1"/>
  <c r="BE236" i="10"/>
  <c r="O236" i="12" s="1"/>
  <c r="AN236" i="10"/>
  <c r="M236" i="12" s="1"/>
  <c r="X236" i="10"/>
  <c r="K236" i="12" s="1"/>
  <c r="G236" i="10"/>
  <c r="I236" i="12" s="1"/>
  <c r="AE237" i="9"/>
  <c r="O237" i="9"/>
  <c r="J237" i="12" s="1"/>
  <c r="G237" i="9"/>
  <c r="H237" i="12" s="1"/>
  <c r="AE236" i="9"/>
  <c r="W236" i="9"/>
  <c r="L236" i="12" s="1"/>
  <c r="O236" i="9"/>
  <c r="J236" i="12" s="1"/>
  <c r="G236" i="9"/>
  <c r="H236" i="12" s="1"/>
  <c r="AN236" i="9" l="1"/>
  <c r="P236" i="12" s="1"/>
  <c r="BV236" i="10"/>
  <c r="Q236" i="12" s="1"/>
  <c r="BV237" i="10"/>
  <c r="Q237" i="12" s="1"/>
  <c r="AN237" i="9"/>
  <c r="P237" i="12" s="1"/>
  <c r="N237" i="12"/>
  <c r="N236" i="12"/>
  <c r="J9" i="12"/>
  <c r="AE32" i="9"/>
  <c r="AL221" i="9"/>
  <c r="AL212" i="9"/>
  <c r="AL206" i="9"/>
  <c r="AL202" i="9"/>
  <c r="AL195" i="9"/>
  <c r="AL182" i="9"/>
  <c r="AL160" i="9"/>
  <c r="AL153" i="9"/>
  <c r="AL151" i="9"/>
  <c r="AL147" i="9"/>
  <c r="AL141" i="9"/>
  <c r="AL133" i="9"/>
  <c r="AL130" i="9"/>
  <c r="AL123" i="9"/>
  <c r="AL119" i="9"/>
  <c r="AL112" i="9"/>
  <c r="AL109" i="9"/>
  <c r="AL105" i="9"/>
  <c r="AL99" i="9"/>
  <c r="AL67" i="9"/>
  <c r="AL61" i="9"/>
  <c r="AL53" i="9"/>
  <c r="AL47" i="9"/>
  <c r="AL11" i="9" s="1"/>
  <c r="AL10" i="9" s="1"/>
  <c r="AL42" i="9"/>
  <c r="AL34" i="9"/>
  <c r="AL12" i="9"/>
  <c r="W16" i="9"/>
  <c r="AE28" i="9"/>
  <c r="AE29" i="9"/>
  <c r="AE27" i="9"/>
  <c r="AL158" i="9" l="1"/>
  <c r="AL211" i="9"/>
  <c r="AL210" i="9" s="1"/>
  <c r="D235" i="12"/>
  <c r="D234" i="12"/>
  <c r="D233" i="12"/>
  <c r="C235" i="12"/>
  <c r="C234" i="12"/>
  <c r="C233" i="12"/>
  <c r="AL157" i="9" l="1"/>
  <c r="AL245" i="9" s="1"/>
  <c r="AL244" i="9" l="1"/>
  <c r="W15" i="9"/>
  <c r="AN14" i="10"/>
  <c r="X229" i="10"/>
  <c r="G235" i="10"/>
  <c r="G234" i="10"/>
  <c r="G233" i="10"/>
  <c r="O13" i="9"/>
  <c r="G154" i="10" l="1"/>
  <c r="G152" i="10"/>
  <c r="W151" i="10"/>
  <c r="G150" i="10"/>
  <c r="G143" i="10"/>
  <c r="G145" i="10"/>
  <c r="G134" i="10"/>
  <c r="G136" i="10"/>
  <c r="G139" i="10"/>
  <c r="G132" i="10"/>
  <c r="G120" i="10"/>
  <c r="G122" i="10"/>
  <c r="G114" i="10"/>
  <c r="G115" i="10"/>
  <c r="G106" i="10"/>
  <c r="G100" i="10"/>
  <c r="G104" i="10"/>
  <c r="G71" i="10"/>
  <c r="G75" i="10"/>
  <c r="G76" i="10"/>
  <c r="G87" i="10"/>
  <c r="G91" i="10"/>
  <c r="G62" i="10"/>
  <c r="G64" i="10"/>
  <c r="G66" i="10"/>
  <c r="G60" i="10"/>
  <c r="G50" i="10"/>
  <c r="G44" i="10"/>
  <c r="G38" i="10"/>
  <c r="G39" i="10"/>
  <c r="G13" i="10"/>
  <c r="G18" i="10"/>
  <c r="G24" i="10"/>
  <c r="G28" i="10"/>
  <c r="G29" i="10"/>
  <c r="G13" i="9"/>
  <c r="G31" i="10" l="1"/>
  <c r="G23" i="10"/>
  <c r="G21" i="10"/>
  <c r="G20" i="10"/>
  <c r="G19" i="10"/>
  <c r="G16" i="10"/>
  <c r="G15" i="10"/>
  <c r="G40" i="10"/>
  <c r="G36" i="10"/>
  <c r="G49" i="10"/>
  <c r="G59" i="10"/>
  <c r="G57" i="10"/>
  <c r="G95" i="10"/>
  <c r="G94" i="10"/>
  <c r="G89" i="10"/>
  <c r="G88" i="10"/>
  <c r="G84" i="10"/>
  <c r="G81" i="10"/>
  <c r="G73" i="10"/>
  <c r="G72" i="10"/>
  <c r="G70" i="10"/>
  <c r="G103" i="10"/>
  <c r="G108" i="10"/>
  <c r="G107" i="10"/>
  <c r="G110" i="10"/>
  <c r="G121" i="10"/>
  <c r="G128" i="10"/>
  <c r="G125" i="10"/>
  <c r="G124" i="10"/>
  <c r="G131" i="10"/>
  <c r="G138" i="10"/>
  <c r="G144" i="10"/>
  <c r="G142" i="10"/>
  <c r="G149" i="10"/>
  <c r="G33" i="10"/>
  <c r="G30" i="10"/>
  <c r="G26" i="10"/>
  <c r="G25" i="10"/>
  <c r="G17" i="10"/>
  <c r="G14" i="10"/>
  <c r="G41" i="10"/>
  <c r="G46" i="10"/>
  <c r="G52" i="10"/>
  <c r="G48" i="10"/>
  <c r="G58" i="10"/>
  <c r="G55" i="10"/>
  <c r="G63" i="10"/>
  <c r="G98" i="10"/>
  <c r="G96" i="10"/>
  <c r="G86" i="10"/>
  <c r="G82" i="10"/>
  <c r="G80" i="10"/>
  <c r="G78" i="10"/>
  <c r="G77" i="10"/>
  <c r="G74" i="10"/>
  <c r="G69" i="10"/>
  <c r="G68" i="10"/>
  <c r="G102" i="10"/>
  <c r="G101" i="10"/>
  <c r="G111" i="10"/>
  <c r="G117" i="10"/>
  <c r="G116" i="10"/>
  <c r="G113" i="10"/>
  <c r="G129" i="10"/>
  <c r="G127" i="10"/>
  <c r="G148" i="10"/>
  <c r="G155" i="10"/>
  <c r="G32" i="10"/>
  <c r="G27" i="10"/>
  <c r="G22" i="10"/>
  <c r="G37" i="10"/>
  <c r="G35" i="10"/>
  <c r="G45" i="10"/>
  <c r="G43" i="10"/>
  <c r="G51" i="10"/>
  <c r="G56" i="10"/>
  <c r="G54" i="10"/>
  <c r="G65" i="10"/>
  <c r="G97" i="10"/>
  <c r="G93" i="10"/>
  <c r="G92" i="10"/>
  <c r="G90" i="10"/>
  <c r="G85" i="10"/>
  <c r="G83" i="10"/>
  <c r="G79" i="10"/>
  <c r="G118" i="10"/>
  <c r="G126" i="10"/>
  <c r="G140" i="10"/>
  <c r="G137" i="10"/>
  <c r="G135" i="10"/>
  <c r="G146" i="10"/>
  <c r="G159" i="10"/>
  <c r="G181" i="10"/>
  <c r="G180" i="10"/>
  <c r="G179" i="10"/>
  <c r="G178" i="10"/>
  <c r="G177" i="10"/>
  <c r="G176" i="10"/>
  <c r="G175" i="10"/>
  <c r="G174" i="10"/>
  <c r="G173" i="10"/>
  <c r="G172" i="10"/>
  <c r="G171" i="10"/>
  <c r="G170" i="10"/>
  <c r="G169" i="10"/>
  <c r="G168" i="10"/>
  <c r="G167" i="10"/>
  <c r="G166" i="10"/>
  <c r="G165" i="10"/>
  <c r="G164" i="10"/>
  <c r="G163" i="10"/>
  <c r="G162" i="10"/>
  <c r="G161" i="10"/>
  <c r="G194" i="10"/>
  <c r="G193" i="10"/>
  <c r="G192" i="10"/>
  <c r="G191" i="10"/>
  <c r="G190" i="10"/>
  <c r="G189" i="10"/>
  <c r="G188" i="10"/>
  <c r="G187" i="10"/>
  <c r="G186" i="10"/>
  <c r="G185" i="10"/>
  <c r="G184" i="10"/>
  <c r="G183" i="10"/>
  <c r="G201" i="10"/>
  <c r="G200" i="10"/>
  <c r="G199" i="10"/>
  <c r="G198" i="10"/>
  <c r="G197" i="10"/>
  <c r="G196" i="10"/>
  <c r="G205" i="10"/>
  <c r="G204" i="10"/>
  <c r="G203" i="10"/>
  <c r="G209" i="10"/>
  <c r="G208" i="10"/>
  <c r="G207" i="10"/>
  <c r="G220" i="10"/>
  <c r="G219" i="10"/>
  <c r="G218" i="10"/>
  <c r="G217" i="10"/>
  <c r="G216" i="10"/>
  <c r="G215" i="10"/>
  <c r="G214" i="10"/>
  <c r="G213" i="10"/>
  <c r="G232" i="10"/>
  <c r="G231" i="10"/>
  <c r="G230" i="10"/>
  <c r="G229" i="10"/>
  <c r="G228" i="10"/>
  <c r="G227" i="10"/>
  <c r="G226" i="10"/>
  <c r="G225" i="10"/>
  <c r="G224" i="10"/>
  <c r="G223" i="10"/>
  <c r="G222" i="10"/>
  <c r="G243" i="10"/>
  <c r="G242" i="10"/>
  <c r="G241" i="10"/>
  <c r="G240" i="10"/>
  <c r="G239" i="10"/>
  <c r="G238" i="10"/>
  <c r="G246" i="10"/>
  <c r="W160" i="10"/>
  <c r="W182" i="10"/>
  <c r="W195" i="10"/>
  <c r="W202" i="10"/>
  <c r="W206" i="10"/>
  <c r="W212" i="10"/>
  <c r="W221" i="10"/>
  <c r="W34" i="10"/>
  <c r="W42" i="10"/>
  <c r="W47" i="10"/>
  <c r="W53" i="10"/>
  <c r="W61" i="10"/>
  <c r="W67" i="10"/>
  <c r="W99" i="10"/>
  <c r="W105" i="10"/>
  <c r="W109" i="10"/>
  <c r="W112" i="10"/>
  <c r="W119" i="10"/>
  <c r="W123" i="10"/>
  <c r="W130" i="10"/>
  <c r="W133" i="10"/>
  <c r="W141" i="10"/>
  <c r="W147" i="10"/>
  <c r="W153" i="10"/>
  <c r="W12" i="10"/>
  <c r="S112" i="10"/>
  <c r="V112" i="10"/>
  <c r="R112" i="10"/>
  <c r="N112" i="10"/>
  <c r="J112" i="10"/>
  <c r="O112" i="10"/>
  <c r="U112" i="10"/>
  <c r="Q112" i="10"/>
  <c r="M112" i="10"/>
  <c r="I112" i="10"/>
  <c r="K112" i="10"/>
  <c r="T112" i="10"/>
  <c r="P112" i="10"/>
  <c r="L112" i="10"/>
  <c r="H112" i="10"/>
  <c r="W211" i="10" l="1"/>
  <c r="W210" i="10" s="1"/>
  <c r="W11" i="10"/>
  <c r="W10" i="10" s="1"/>
  <c r="W158" i="10"/>
  <c r="G12" i="10"/>
  <c r="G34" i="10"/>
  <c r="W157" i="10" l="1"/>
  <c r="W244" i="10" s="1"/>
  <c r="W245" i="10" l="1"/>
  <c r="U235" i="12" l="1"/>
  <c r="T235" i="12"/>
  <c r="S235" i="12"/>
  <c r="R235" i="12"/>
  <c r="U234" i="12"/>
  <c r="T234" i="12"/>
  <c r="S234" i="12"/>
  <c r="R234" i="12"/>
  <c r="U233" i="12"/>
  <c r="T233" i="12"/>
  <c r="S233" i="12"/>
  <c r="R233" i="12"/>
  <c r="R238" i="12"/>
  <c r="S238" i="12"/>
  <c r="T238" i="12"/>
  <c r="U238" i="12"/>
  <c r="BE235" i="10"/>
  <c r="AN235" i="10"/>
  <c r="M235" i="12" s="1"/>
  <c r="X235" i="10"/>
  <c r="K235" i="12" s="1"/>
  <c r="I235" i="12"/>
  <c r="BE234" i="10"/>
  <c r="O234" i="12" s="1"/>
  <c r="AN234" i="10"/>
  <c r="M234" i="12" s="1"/>
  <c r="X234" i="10"/>
  <c r="K234" i="12" s="1"/>
  <c r="I234" i="12"/>
  <c r="BE233" i="10"/>
  <c r="O233" i="12" s="1"/>
  <c r="AN233" i="10"/>
  <c r="M233" i="12" s="1"/>
  <c r="X233" i="10"/>
  <c r="K233" i="12" s="1"/>
  <c r="I233" i="12"/>
  <c r="BV235" i="10" l="1"/>
  <c r="Q235" i="12" s="1"/>
  <c r="BV233" i="10"/>
  <c r="Q233" i="12" s="1"/>
  <c r="O235" i="12"/>
  <c r="BV234" i="10"/>
  <c r="Q234" i="12" s="1"/>
  <c r="AE235" i="9"/>
  <c r="W235" i="9"/>
  <c r="L235" i="12" s="1"/>
  <c r="O235" i="9"/>
  <c r="J235" i="12" s="1"/>
  <c r="G235" i="9"/>
  <c r="H235" i="12" s="1"/>
  <c r="AE234" i="9"/>
  <c r="W234" i="9"/>
  <c r="L234" i="12" s="1"/>
  <c r="O234" i="9"/>
  <c r="J234" i="12" s="1"/>
  <c r="G234" i="9"/>
  <c r="H234" i="12" s="1"/>
  <c r="AE233" i="9"/>
  <c r="N233" i="12" s="1"/>
  <c r="W233" i="9"/>
  <c r="L233" i="12" s="1"/>
  <c r="O233" i="9"/>
  <c r="J233" i="12" s="1"/>
  <c r="G233" i="9"/>
  <c r="H233" i="12" s="1"/>
  <c r="P221" i="9"/>
  <c r="N235" i="12" l="1"/>
  <c r="AN235" i="9"/>
  <c r="N234" i="12"/>
  <c r="AN234" i="9"/>
  <c r="P234" i="12" s="1"/>
  <c r="AN233" i="9"/>
  <c r="P233" i="12" s="1"/>
  <c r="P235" i="12"/>
  <c r="P99" i="9"/>
  <c r="P67" i="9"/>
  <c r="X246" i="10"/>
  <c r="X243" i="10"/>
  <c r="X242" i="10"/>
  <c r="X241" i="10"/>
  <c r="X240" i="10"/>
  <c r="X239" i="10"/>
  <c r="X238" i="10"/>
  <c r="K238" i="12" s="1"/>
  <c r="X232" i="10"/>
  <c r="X231" i="10"/>
  <c r="X230" i="10"/>
  <c r="X228" i="10"/>
  <c r="X227" i="10"/>
  <c r="X226" i="10"/>
  <c r="X225" i="10"/>
  <c r="X224" i="10"/>
  <c r="X223" i="10"/>
  <c r="X222" i="10"/>
  <c r="X220" i="10"/>
  <c r="X219" i="10"/>
  <c r="X218" i="10"/>
  <c r="X217" i="10"/>
  <c r="X216" i="10"/>
  <c r="X215" i="10"/>
  <c r="X214" i="10"/>
  <c r="X213" i="10"/>
  <c r="X209" i="10"/>
  <c r="X208" i="10"/>
  <c r="X207" i="10"/>
  <c r="X205" i="10"/>
  <c r="X204" i="10"/>
  <c r="X203" i="10"/>
  <c r="X201" i="10"/>
  <c r="X200" i="10"/>
  <c r="X199" i="10"/>
  <c r="X198" i="10"/>
  <c r="X197" i="10"/>
  <c r="X196" i="10"/>
  <c r="X194" i="10"/>
  <c r="X193" i="10"/>
  <c r="X192" i="10"/>
  <c r="X191" i="10"/>
  <c r="X190" i="10"/>
  <c r="X189" i="10"/>
  <c r="X188" i="10"/>
  <c r="X187" i="10"/>
  <c r="X186" i="10"/>
  <c r="X185" i="10"/>
  <c r="X184" i="10"/>
  <c r="X183" i="10"/>
  <c r="X181" i="10"/>
  <c r="X180" i="10"/>
  <c r="X179" i="10"/>
  <c r="X178" i="10"/>
  <c r="X177" i="10"/>
  <c r="X176" i="10"/>
  <c r="X175" i="10"/>
  <c r="X174" i="10"/>
  <c r="X173" i="10"/>
  <c r="X172" i="10"/>
  <c r="X171" i="10"/>
  <c r="X170" i="10"/>
  <c r="X169" i="10"/>
  <c r="X168" i="10"/>
  <c r="X167" i="10"/>
  <c r="X166" i="10"/>
  <c r="X165" i="10"/>
  <c r="X164" i="10"/>
  <c r="X163" i="10"/>
  <c r="X162" i="10"/>
  <c r="X161" i="10"/>
  <c r="X159" i="10"/>
  <c r="X155" i="10"/>
  <c r="X154" i="10"/>
  <c r="X152" i="10"/>
  <c r="X151" i="10" s="1"/>
  <c r="X150" i="10"/>
  <c r="X149" i="10"/>
  <c r="X148" i="10"/>
  <c r="X146" i="10"/>
  <c r="X144" i="10"/>
  <c r="X143" i="10"/>
  <c r="X142" i="10"/>
  <c r="X140" i="10"/>
  <c r="X139" i="10"/>
  <c r="X138" i="10"/>
  <c r="X137" i="10"/>
  <c r="X136" i="10"/>
  <c r="X135" i="10"/>
  <c r="X134" i="10"/>
  <c r="X132" i="10"/>
  <c r="X131" i="10"/>
  <c r="X129" i="10"/>
  <c r="X128" i="10"/>
  <c r="X127" i="10"/>
  <c r="X126" i="10"/>
  <c r="X125" i="10"/>
  <c r="X124" i="10"/>
  <c r="X122" i="10"/>
  <c r="X121" i="10"/>
  <c r="X120" i="10"/>
  <c r="X118" i="10"/>
  <c r="X117" i="10"/>
  <c r="X116" i="10"/>
  <c r="X115" i="10"/>
  <c r="X114" i="10"/>
  <c r="X113" i="10"/>
  <c r="X111" i="10"/>
  <c r="X110" i="10"/>
  <c r="X108" i="10"/>
  <c r="X107" i="10"/>
  <c r="X106" i="10"/>
  <c r="X104" i="10"/>
  <c r="X103" i="10"/>
  <c r="X102" i="10"/>
  <c r="X101" i="10"/>
  <c r="X100" i="10"/>
  <c r="X112" i="10" l="1"/>
  <c r="X182" i="10"/>
  <c r="X195" i="10"/>
  <c r="X119" i="10"/>
  <c r="X206" i="10"/>
  <c r="X153" i="10"/>
  <c r="X34" i="10"/>
  <c r="X53" i="10"/>
  <c r="X67" i="10"/>
  <c r="X105" i="10"/>
  <c r="X202" i="10"/>
  <c r="X130" i="10"/>
  <c r="X141" i="10"/>
  <c r="X147" i="10"/>
  <c r="X160" i="10"/>
  <c r="X158" i="10" s="1"/>
  <c r="X212" i="10"/>
  <c r="X221" i="10"/>
  <c r="X42" i="10"/>
  <c r="X47" i="10"/>
  <c r="X61" i="10"/>
  <c r="X99" i="10"/>
  <c r="X109" i="10"/>
  <c r="X123" i="10"/>
  <c r="X133" i="10"/>
  <c r="X11" i="10" l="1"/>
  <c r="X10" i="10" s="1"/>
  <c r="X211" i="10"/>
  <c r="X210" i="10" s="1"/>
  <c r="X157" i="10" s="1"/>
  <c r="AM12" i="10"/>
  <c r="AL12" i="10"/>
  <c r="AK12" i="10"/>
  <c r="AJ12" i="10"/>
  <c r="AI12" i="10"/>
  <c r="AH12" i="10"/>
  <c r="AG12" i="10"/>
  <c r="AF12" i="10"/>
  <c r="AE12" i="10"/>
  <c r="AD12" i="10"/>
  <c r="AC12" i="10"/>
  <c r="AB12" i="10"/>
  <c r="AA12" i="10"/>
  <c r="Z12" i="10"/>
  <c r="Y12" i="10"/>
  <c r="AM42" i="10"/>
  <c r="AL42" i="10"/>
  <c r="AK42" i="10"/>
  <c r="AJ42" i="10"/>
  <c r="AI42" i="10"/>
  <c r="AH42" i="10"/>
  <c r="AG42" i="10"/>
  <c r="AF42" i="10"/>
  <c r="AE42" i="10"/>
  <c r="AD42" i="10"/>
  <c r="AC42" i="10"/>
  <c r="AB42" i="10"/>
  <c r="AA42" i="10"/>
  <c r="Z42" i="10"/>
  <c r="Y42" i="10"/>
  <c r="AM47" i="10"/>
  <c r="AL47" i="10"/>
  <c r="AK47" i="10"/>
  <c r="AJ47" i="10"/>
  <c r="AI47" i="10"/>
  <c r="AH47" i="10"/>
  <c r="AG47" i="10"/>
  <c r="AF47" i="10"/>
  <c r="AE47" i="10"/>
  <c r="AD47" i="10"/>
  <c r="AC47" i="10"/>
  <c r="AB47" i="10"/>
  <c r="AA47" i="10"/>
  <c r="Z47" i="10"/>
  <c r="Y47" i="10"/>
  <c r="AM53" i="10"/>
  <c r="AL53" i="10"/>
  <c r="AK53" i="10"/>
  <c r="AJ53" i="10"/>
  <c r="AI53" i="10"/>
  <c r="AH53" i="10"/>
  <c r="AG53" i="10"/>
  <c r="AF53" i="10"/>
  <c r="AE53" i="10"/>
  <c r="AD53" i="10"/>
  <c r="AC53" i="10"/>
  <c r="AB53" i="10"/>
  <c r="AA53" i="10"/>
  <c r="Z53" i="10"/>
  <c r="Y53" i="10"/>
  <c r="AM61" i="10"/>
  <c r="AL61" i="10"/>
  <c r="AK61" i="10"/>
  <c r="AJ61" i="10"/>
  <c r="AI61" i="10"/>
  <c r="AH61" i="10"/>
  <c r="AG61" i="10"/>
  <c r="AF61" i="10"/>
  <c r="AE61" i="10"/>
  <c r="AD61" i="10"/>
  <c r="AC61" i="10"/>
  <c r="AB61" i="10"/>
  <c r="AA61" i="10"/>
  <c r="Z61" i="10"/>
  <c r="Y61" i="10"/>
  <c r="AM67" i="10"/>
  <c r="AL67" i="10"/>
  <c r="AK67" i="10"/>
  <c r="AJ67" i="10"/>
  <c r="AI67" i="10"/>
  <c r="AH67" i="10"/>
  <c r="AG67" i="10"/>
  <c r="AF67" i="10"/>
  <c r="AE67" i="10"/>
  <c r="AD67" i="10"/>
  <c r="AC67" i="10"/>
  <c r="AB67" i="10"/>
  <c r="AA67" i="10"/>
  <c r="Z67" i="10"/>
  <c r="Y67" i="10"/>
  <c r="AM99" i="10"/>
  <c r="AL99" i="10"/>
  <c r="AK99" i="10"/>
  <c r="AJ99" i="10"/>
  <c r="AI99" i="10"/>
  <c r="AH99" i="10"/>
  <c r="AG99" i="10"/>
  <c r="AF99" i="10"/>
  <c r="AE99" i="10"/>
  <c r="AD99" i="10"/>
  <c r="AC99" i="10"/>
  <c r="AB99" i="10"/>
  <c r="AA99" i="10"/>
  <c r="Z99" i="10"/>
  <c r="Y99" i="10"/>
  <c r="AM105" i="10"/>
  <c r="AL105" i="10"/>
  <c r="AK105" i="10"/>
  <c r="AJ105" i="10"/>
  <c r="AI105" i="10"/>
  <c r="AH105" i="10"/>
  <c r="AG105" i="10"/>
  <c r="AF105" i="10"/>
  <c r="AE105" i="10"/>
  <c r="AD105" i="10"/>
  <c r="AC105" i="10"/>
  <c r="AB105" i="10"/>
  <c r="AA105" i="10"/>
  <c r="Z105" i="10"/>
  <c r="Y105" i="10"/>
  <c r="AM109" i="10"/>
  <c r="AL109" i="10"/>
  <c r="AK109" i="10"/>
  <c r="AJ109" i="10"/>
  <c r="AI109" i="10"/>
  <c r="AH109" i="10"/>
  <c r="AG109" i="10"/>
  <c r="AF109" i="10"/>
  <c r="AE109" i="10"/>
  <c r="AD109" i="10"/>
  <c r="AC109" i="10"/>
  <c r="AB109" i="10"/>
  <c r="AA109" i="10"/>
  <c r="Z109" i="10"/>
  <c r="Y109" i="10"/>
  <c r="AM112" i="10"/>
  <c r="AL112" i="10"/>
  <c r="AK112" i="10"/>
  <c r="AJ112" i="10"/>
  <c r="AI112" i="10"/>
  <c r="AH112" i="10"/>
  <c r="AG112" i="10"/>
  <c r="AF112" i="10"/>
  <c r="AE112" i="10"/>
  <c r="AD112" i="10"/>
  <c r="AC112" i="10"/>
  <c r="AB112" i="10"/>
  <c r="AA112" i="10"/>
  <c r="Z112" i="10"/>
  <c r="Y112" i="10"/>
  <c r="AM119" i="10"/>
  <c r="AL119" i="10"/>
  <c r="AK119" i="10"/>
  <c r="AJ119" i="10"/>
  <c r="AI119" i="10"/>
  <c r="AH119" i="10"/>
  <c r="AG119" i="10"/>
  <c r="AF119" i="10"/>
  <c r="AE119" i="10"/>
  <c r="AD119" i="10"/>
  <c r="AC119" i="10"/>
  <c r="AB119" i="10"/>
  <c r="AA119" i="10"/>
  <c r="Z119" i="10"/>
  <c r="Y119" i="10"/>
  <c r="AM123" i="10"/>
  <c r="AL123" i="10"/>
  <c r="AK123" i="10"/>
  <c r="AJ123" i="10"/>
  <c r="AI123" i="10"/>
  <c r="AH123" i="10"/>
  <c r="AG123" i="10"/>
  <c r="AF123" i="10"/>
  <c r="AE123" i="10"/>
  <c r="AD123" i="10"/>
  <c r="AC123" i="10"/>
  <c r="AB123" i="10"/>
  <c r="AA123" i="10"/>
  <c r="Z123" i="10"/>
  <c r="Y123" i="10"/>
  <c r="AM130" i="10"/>
  <c r="AL130" i="10"/>
  <c r="AK130" i="10"/>
  <c r="AJ130" i="10"/>
  <c r="AI130" i="10"/>
  <c r="AH130" i="10"/>
  <c r="AG130" i="10"/>
  <c r="AF130" i="10"/>
  <c r="AE130" i="10"/>
  <c r="AD130" i="10"/>
  <c r="AC130" i="10"/>
  <c r="AB130" i="10"/>
  <c r="AA130" i="10"/>
  <c r="Z130" i="10"/>
  <c r="Y130" i="10"/>
  <c r="AM133" i="10"/>
  <c r="AL133" i="10"/>
  <c r="AK133" i="10"/>
  <c r="AJ133" i="10"/>
  <c r="AI133" i="10"/>
  <c r="AH133" i="10"/>
  <c r="AG133" i="10"/>
  <c r="AF133" i="10"/>
  <c r="AE133" i="10"/>
  <c r="AD133" i="10"/>
  <c r="AC133" i="10"/>
  <c r="AB133" i="10"/>
  <c r="AA133" i="10"/>
  <c r="Z133" i="10"/>
  <c r="Y133" i="10"/>
  <c r="AM147" i="10"/>
  <c r="AL147" i="10"/>
  <c r="AK147" i="10"/>
  <c r="AJ147" i="10"/>
  <c r="AI147" i="10"/>
  <c r="AH147" i="10"/>
  <c r="AG147" i="10"/>
  <c r="AF147" i="10"/>
  <c r="AE147" i="10"/>
  <c r="AD147" i="10"/>
  <c r="AC147" i="10"/>
  <c r="AB147" i="10"/>
  <c r="AA147" i="10"/>
  <c r="Z147" i="10"/>
  <c r="Y147" i="10"/>
  <c r="AM151" i="10"/>
  <c r="AL151" i="10"/>
  <c r="AK151" i="10"/>
  <c r="AJ151" i="10"/>
  <c r="AI151" i="10"/>
  <c r="AH151" i="10"/>
  <c r="AG151" i="10"/>
  <c r="AF151" i="10"/>
  <c r="AE151" i="10"/>
  <c r="AD151" i="10"/>
  <c r="AC151" i="10"/>
  <c r="AB151" i="10"/>
  <c r="AA151" i="10"/>
  <c r="Z151" i="10"/>
  <c r="Y151" i="10"/>
  <c r="AM153" i="10"/>
  <c r="AL153" i="10"/>
  <c r="AK153" i="10"/>
  <c r="AJ153" i="10"/>
  <c r="AI153" i="10"/>
  <c r="AH153" i="10"/>
  <c r="AG153" i="10"/>
  <c r="AF153" i="10"/>
  <c r="AE153" i="10"/>
  <c r="AD153" i="10"/>
  <c r="AC153" i="10"/>
  <c r="AB153" i="10"/>
  <c r="AA153" i="10"/>
  <c r="Z153" i="10"/>
  <c r="Y153" i="10"/>
  <c r="AM160" i="10"/>
  <c r="AL160" i="10"/>
  <c r="AK160" i="10"/>
  <c r="AJ160" i="10"/>
  <c r="AI160" i="10"/>
  <c r="AH160" i="10"/>
  <c r="AG160" i="10"/>
  <c r="AF160" i="10"/>
  <c r="AE160" i="10"/>
  <c r="AD160" i="10"/>
  <c r="AC160" i="10"/>
  <c r="AB160" i="10"/>
  <c r="AA160" i="10"/>
  <c r="Z160" i="10"/>
  <c r="Y160" i="10"/>
  <c r="AK182" i="10"/>
  <c r="AJ182" i="10"/>
  <c r="AI182" i="10"/>
  <c r="AH182" i="10"/>
  <c r="AG182" i="10"/>
  <c r="AF182" i="10"/>
  <c r="AE182" i="10"/>
  <c r="AD182" i="10"/>
  <c r="AC182" i="10"/>
  <c r="AB182" i="10"/>
  <c r="AA182" i="10"/>
  <c r="Z182" i="10"/>
  <c r="Y182" i="10"/>
  <c r="AM195" i="10"/>
  <c r="AL195" i="10"/>
  <c r="AK195" i="10"/>
  <c r="AJ195" i="10"/>
  <c r="AI195" i="10"/>
  <c r="AH195" i="10"/>
  <c r="AG195" i="10"/>
  <c r="AF195" i="10"/>
  <c r="AE195" i="10"/>
  <c r="AD195" i="10"/>
  <c r="AC195" i="10"/>
  <c r="AB195" i="10"/>
  <c r="AA195" i="10"/>
  <c r="Z195" i="10"/>
  <c r="Y195" i="10"/>
  <c r="AM202" i="10"/>
  <c r="AL202" i="10"/>
  <c r="AK202" i="10"/>
  <c r="AJ202" i="10"/>
  <c r="AI202" i="10"/>
  <c r="AH202" i="10"/>
  <c r="AG202" i="10"/>
  <c r="AF202" i="10"/>
  <c r="AE202" i="10"/>
  <c r="AD202" i="10"/>
  <c r="AC202" i="10"/>
  <c r="AB202" i="10"/>
  <c r="AA202" i="10"/>
  <c r="Z202" i="10"/>
  <c r="Y202" i="10"/>
  <c r="AM206" i="10"/>
  <c r="AL206" i="10"/>
  <c r="AK206" i="10"/>
  <c r="AJ206" i="10"/>
  <c r="AI206" i="10"/>
  <c r="AH206" i="10"/>
  <c r="AG206" i="10"/>
  <c r="AF206" i="10"/>
  <c r="AE206" i="10"/>
  <c r="AD206" i="10"/>
  <c r="AC206" i="10"/>
  <c r="AB206" i="10"/>
  <c r="AA206" i="10"/>
  <c r="Z206" i="10"/>
  <c r="Y206" i="10"/>
  <c r="AM212" i="10"/>
  <c r="AM211" i="10" s="1"/>
  <c r="AL212" i="10"/>
  <c r="AL211" i="10" s="1"/>
  <c r="AK212" i="10"/>
  <c r="AK211" i="10" s="1"/>
  <c r="AJ212" i="10"/>
  <c r="AJ211" i="10" s="1"/>
  <c r="AI212" i="10"/>
  <c r="AI211" i="10" s="1"/>
  <c r="AH212" i="10"/>
  <c r="AH211" i="10" s="1"/>
  <c r="AG212" i="10"/>
  <c r="AG211" i="10" s="1"/>
  <c r="AF212" i="10"/>
  <c r="AF211" i="10" s="1"/>
  <c r="AE212" i="10"/>
  <c r="AE211" i="10" s="1"/>
  <c r="AD212" i="10"/>
  <c r="AD211" i="10" s="1"/>
  <c r="AC212" i="10"/>
  <c r="AC211" i="10" s="1"/>
  <c r="AB212" i="10"/>
  <c r="AB211" i="10" s="1"/>
  <c r="AA212" i="10"/>
  <c r="AA211" i="10" s="1"/>
  <c r="Z212" i="10"/>
  <c r="Z211" i="10" s="1"/>
  <c r="AJ158" i="10" l="1"/>
  <c r="AB158" i="10"/>
  <c r="AF158" i="10"/>
  <c r="Y158" i="10"/>
  <c r="AC158" i="10"/>
  <c r="AG158" i="10"/>
  <c r="AK158" i="10"/>
  <c r="Z158" i="10"/>
  <c r="AD158" i="10"/>
  <c r="AH158" i="10"/>
  <c r="AA158" i="10"/>
  <c r="AE158" i="10"/>
  <c r="AI158" i="10"/>
  <c r="AK210" i="10"/>
  <c r="X245" i="10"/>
  <c r="AB210" i="10"/>
  <c r="AB157" i="10" s="1"/>
  <c r="AF210" i="10"/>
  <c r="AJ210" i="10"/>
  <c r="AJ157" i="10" s="1"/>
  <c r="AG210" i="10"/>
  <c r="AC210" i="10"/>
  <c r="AD210" i="10"/>
  <c r="AD157" i="10" s="1"/>
  <c r="AL210" i="10"/>
  <c r="Z210" i="10"/>
  <c r="AH210" i="10"/>
  <c r="AH157" i="10" s="1"/>
  <c r="AA210" i="10"/>
  <c r="AE210" i="10"/>
  <c r="AI210" i="10"/>
  <c r="AI157" i="10" s="1"/>
  <c r="AM210" i="10"/>
  <c r="Y210" i="10"/>
  <c r="AM182" i="10"/>
  <c r="AM158" i="10" s="1"/>
  <c r="AM34" i="10"/>
  <c r="AM11" i="10" s="1"/>
  <c r="AM10" i="10" s="1"/>
  <c r="AG157" i="10" l="1"/>
  <c r="AC157" i="10"/>
  <c r="Z157" i="10"/>
  <c r="Y157" i="10"/>
  <c r="AA157" i="10"/>
  <c r="AF157" i="10"/>
  <c r="AE157" i="10"/>
  <c r="AM157" i="10"/>
  <c r="AM245" i="10" s="1"/>
  <c r="AK157" i="10"/>
  <c r="X244" i="10"/>
  <c r="P212" i="9"/>
  <c r="P211" i="9" s="1"/>
  <c r="P195" i="9"/>
  <c r="P182" i="9"/>
  <c r="P153" i="9"/>
  <c r="P123" i="9"/>
  <c r="P112" i="9"/>
  <c r="P109" i="9"/>
  <c r="P105" i="9"/>
  <c r="P42" i="9"/>
  <c r="P12" i="9"/>
  <c r="P34" i="9"/>
  <c r="P53" i="9"/>
  <c r="P61" i="9"/>
  <c r="P147" i="9"/>
  <c r="P151" i="9"/>
  <c r="P202" i="9"/>
  <c r="P11" i="9" l="1"/>
  <c r="P10" i="9" s="1"/>
  <c r="AM244" i="10"/>
  <c r="P210" i="9"/>
  <c r="E4" i="12" l="1"/>
  <c r="D240" i="12" l="1"/>
  <c r="D240" i="10"/>
  <c r="T250" i="12"/>
  <c r="T249" i="12"/>
  <c r="T248" i="12"/>
  <c r="T247" i="12"/>
  <c r="U246" i="12"/>
  <c r="T246" i="12"/>
  <c r="U243" i="12"/>
  <c r="T243" i="12"/>
  <c r="U242" i="12"/>
  <c r="T242" i="12"/>
  <c r="U241" i="12"/>
  <c r="T241" i="12"/>
  <c r="U240" i="12"/>
  <c r="U239" i="12"/>
  <c r="T239" i="12"/>
  <c r="U232" i="12"/>
  <c r="T232" i="12"/>
  <c r="U231" i="12"/>
  <c r="T231" i="12"/>
  <c r="U230" i="12"/>
  <c r="T230" i="12"/>
  <c r="U229" i="12"/>
  <c r="T229" i="12"/>
  <c r="U228" i="12"/>
  <c r="T228" i="12"/>
  <c r="U227" i="12"/>
  <c r="T227" i="12"/>
  <c r="U226" i="12"/>
  <c r="T226" i="12"/>
  <c r="U225" i="12"/>
  <c r="T225" i="12"/>
  <c r="U224" i="12"/>
  <c r="T224" i="12"/>
  <c r="U223" i="12"/>
  <c r="T223" i="12"/>
  <c r="U222" i="12"/>
  <c r="T222" i="12"/>
  <c r="U220" i="12"/>
  <c r="T220" i="12"/>
  <c r="U219" i="12"/>
  <c r="T219" i="12"/>
  <c r="U218" i="12"/>
  <c r="T218" i="12"/>
  <c r="U217" i="12"/>
  <c r="T217" i="12"/>
  <c r="U216" i="12"/>
  <c r="T216" i="12"/>
  <c r="U215" i="12"/>
  <c r="T215" i="12"/>
  <c r="U214" i="12"/>
  <c r="T214" i="12"/>
  <c r="U213" i="12"/>
  <c r="T213" i="12"/>
  <c r="U209" i="12"/>
  <c r="T209" i="12"/>
  <c r="U208" i="12"/>
  <c r="T208" i="12"/>
  <c r="U207" i="12"/>
  <c r="T207" i="12"/>
  <c r="U205" i="12"/>
  <c r="T205" i="12"/>
  <c r="U204" i="12"/>
  <c r="T204" i="12"/>
  <c r="U203" i="12"/>
  <c r="T203" i="12"/>
  <c r="U201" i="12"/>
  <c r="T201" i="12"/>
  <c r="U200" i="12"/>
  <c r="T200" i="12"/>
  <c r="U199" i="12"/>
  <c r="T199" i="12"/>
  <c r="U198" i="12"/>
  <c r="T198" i="12"/>
  <c r="U197" i="12"/>
  <c r="T197" i="12"/>
  <c r="U196" i="12"/>
  <c r="T196" i="12"/>
  <c r="U194" i="12"/>
  <c r="T194" i="12"/>
  <c r="U193" i="12"/>
  <c r="T193" i="12"/>
  <c r="U192" i="12"/>
  <c r="T192" i="12"/>
  <c r="U191" i="12"/>
  <c r="T191" i="12"/>
  <c r="U190" i="12"/>
  <c r="T190" i="12"/>
  <c r="U189" i="12"/>
  <c r="T189" i="12"/>
  <c r="U188" i="12"/>
  <c r="T188" i="12"/>
  <c r="U187" i="12"/>
  <c r="T187" i="12"/>
  <c r="U186" i="12"/>
  <c r="T186" i="12"/>
  <c r="U185" i="12"/>
  <c r="T185" i="12"/>
  <c r="U184" i="12"/>
  <c r="T184" i="12"/>
  <c r="U183" i="12"/>
  <c r="T183" i="12"/>
  <c r="U182" i="12"/>
  <c r="T182" i="12"/>
  <c r="U181" i="12"/>
  <c r="T181" i="12"/>
  <c r="U180" i="12"/>
  <c r="T180" i="12"/>
  <c r="U179" i="12"/>
  <c r="T179" i="12"/>
  <c r="U178" i="12"/>
  <c r="T178" i="12"/>
  <c r="U177" i="12"/>
  <c r="T177" i="12"/>
  <c r="U176" i="12"/>
  <c r="T176" i="12"/>
  <c r="U175" i="12"/>
  <c r="T175" i="12"/>
  <c r="U174" i="12"/>
  <c r="T174" i="12"/>
  <c r="U173" i="12"/>
  <c r="T173" i="12"/>
  <c r="U172" i="12"/>
  <c r="T172" i="12"/>
  <c r="U171" i="12"/>
  <c r="T171" i="12"/>
  <c r="U170" i="12"/>
  <c r="T170" i="12"/>
  <c r="U169" i="12"/>
  <c r="T169" i="12"/>
  <c r="U168" i="12"/>
  <c r="T168" i="12"/>
  <c r="U167" i="12"/>
  <c r="T167" i="12"/>
  <c r="U166" i="12"/>
  <c r="T166" i="12"/>
  <c r="U165" i="12"/>
  <c r="T165" i="12"/>
  <c r="U164" i="12"/>
  <c r="T164" i="12"/>
  <c r="U163" i="12"/>
  <c r="T163" i="12"/>
  <c r="U162" i="12"/>
  <c r="T162" i="12"/>
  <c r="U161" i="12"/>
  <c r="T161" i="12"/>
  <c r="U159" i="12"/>
  <c r="T159" i="12"/>
  <c r="U155" i="12"/>
  <c r="T155" i="12"/>
  <c r="U154" i="12"/>
  <c r="T154" i="12"/>
  <c r="U152" i="12"/>
  <c r="T152" i="12"/>
  <c r="U150" i="12"/>
  <c r="T150" i="12"/>
  <c r="U149" i="12"/>
  <c r="T149" i="12"/>
  <c r="U148" i="12"/>
  <c r="T148" i="12"/>
  <c r="U146" i="12"/>
  <c r="T146" i="12"/>
  <c r="U145" i="12"/>
  <c r="T145" i="12"/>
  <c r="U144" i="12"/>
  <c r="T144" i="12"/>
  <c r="U143" i="12"/>
  <c r="T143" i="12"/>
  <c r="U142" i="12"/>
  <c r="T142" i="12"/>
  <c r="U140" i="12"/>
  <c r="T140" i="12"/>
  <c r="U139" i="12"/>
  <c r="T139" i="12"/>
  <c r="U138" i="12"/>
  <c r="T138" i="12"/>
  <c r="U137" i="12"/>
  <c r="T137" i="12"/>
  <c r="U136" i="12"/>
  <c r="T136" i="12"/>
  <c r="U135" i="12"/>
  <c r="T135" i="12"/>
  <c r="U134" i="12"/>
  <c r="T134" i="12"/>
  <c r="U133" i="12"/>
  <c r="T133" i="12"/>
  <c r="U132" i="12"/>
  <c r="T132" i="12"/>
  <c r="U131" i="12"/>
  <c r="T131" i="12"/>
  <c r="U130" i="12"/>
  <c r="T130" i="12"/>
  <c r="U129" i="12"/>
  <c r="T129" i="12"/>
  <c r="U128" i="12"/>
  <c r="T128" i="12"/>
  <c r="U127" i="12"/>
  <c r="T127" i="12"/>
  <c r="U126" i="12"/>
  <c r="T126" i="12"/>
  <c r="U125" i="12"/>
  <c r="T125" i="12"/>
  <c r="U124" i="12"/>
  <c r="T124" i="12"/>
  <c r="U123" i="12"/>
  <c r="T123" i="12"/>
  <c r="U122" i="12"/>
  <c r="T122" i="12"/>
  <c r="U121" i="12"/>
  <c r="T121" i="12"/>
  <c r="U120" i="12"/>
  <c r="T120" i="12"/>
  <c r="U119" i="12"/>
  <c r="T119" i="12"/>
  <c r="U118" i="12"/>
  <c r="T118" i="12"/>
  <c r="U117" i="12"/>
  <c r="T117" i="12"/>
  <c r="U116" i="12"/>
  <c r="T116" i="12"/>
  <c r="U115" i="12"/>
  <c r="T115" i="12"/>
  <c r="U114" i="12"/>
  <c r="T114" i="12"/>
  <c r="U113" i="12"/>
  <c r="T113" i="12"/>
  <c r="U112" i="12"/>
  <c r="T112" i="12"/>
  <c r="U111" i="12"/>
  <c r="T111" i="12"/>
  <c r="U110" i="12"/>
  <c r="T110" i="12"/>
  <c r="U109" i="12"/>
  <c r="T109" i="12"/>
  <c r="U108" i="12"/>
  <c r="T108" i="12"/>
  <c r="U107" i="12"/>
  <c r="T107" i="12"/>
  <c r="U106" i="12"/>
  <c r="T106" i="12"/>
  <c r="U105" i="12"/>
  <c r="T105" i="12"/>
  <c r="U104" i="12"/>
  <c r="T104" i="12"/>
  <c r="U103" i="12"/>
  <c r="T103" i="12"/>
  <c r="U102" i="12"/>
  <c r="T102" i="12"/>
  <c r="U101" i="12"/>
  <c r="T101" i="12"/>
  <c r="U100" i="12"/>
  <c r="T100" i="12"/>
  <c r="U99" i="12"/>
  <c r="T99" i="12"/>
  <c r="U98" i="12"/>
  <c r="T98" i="12"/>
  <c r="U97" i="12"/>
  <c r="T97" i="12"/>
  <c r="U96" i="12"/>
  <c r="T96" i="12"/>
  <c r="U95" i="12"/>
  <c r="T95" i="12"/>
  <c r="U94" i="12"/>
  <c r="T94" i="12"/>
  <c r="U93" i="12"/>
  <c r="T93" i="12"/>
  <c r="U92" i="12"/>
  <c r="T92" i="12"/>
  <c r="U91" i="12"/>
  <c r="T91" i="12"/>
  <c r="U90" i="12"/>
  <c r="T90" i="12"/>
  <c r="U89" i="12"/>
  <c r="T89" i="12"/>
  <c r="U88" i="12"/>
  <c r="T88" i="12"/>
  <c r="U87" i="12"/>
  <c r="T87" i="12"/>
  <c r="U86" i="12"/>
  <c r="T86" i="12"/>
  <c r="U85" i="12"/>
  <c r="T85" i="12"/>
  <c r="U84" i="12"/>
  <c r="T84" i="12"/>
  <c r="U83" i="12"/>
  <c r="T83" i="12"/>
  <c r="U82" i="12"/>
  <c r="T82" i="12"/>
  <c r="U81" i="12"/>
  <c r="T81" i="12"/>
  <c r="U80" i="12"/>
  <c r="T80" i="12"/>
  <c r="U79" i="12"/>
  <c r="T79" i="12"/>
  <c r="U78" i="12"/>
  <c r="T78" i="12"/>
  <c r="U77" i="12"/>
  <c r="T77" i="12"/>
  <c r="U76" i="12"/>
  <c r="T76" i="12"/>
  <c r="U75" i="12"/>
  <c r="T75" i="12"/>
  <c r="U74" i="12"/>
  <c r="T74" i="12"/>
  <c r="U73" i="12"/>
  <c r="T73" i="12"/>
  <c r="U72" i="12"/>
  <c r="T72" i="12"/>
  <c r="U71" i="12"/>
  <c r="T71" i="12"/>
  <c r="U70" i="12"/>
  <c r="T70" i="12"/>
  <c r="U69" i="12"/>
  <c r="T69" i="12"/>
  <c r="U68" i="12"/>
  <c r="T68" i="12"/>
  <c r="U66" i="12"/>
  <c r="T66" i="12"/>
  <c r="U65" i="12"/>
  <c r="T65" i="12"/>
  <c r="U64" i="12"/>
  <c r="T64" i="12"/>
  <c r="U63" i="12"/>
  <c r="T63" i="12"/>
  <c r="U62" i="12"/>
  <c r="T62" i="12"/>
  <c r="U61" i="12"/>
  <c r="T61" i="12"/>
  <c r="U60" i="12"/>
  <c r="T60" i="12"/>
  <c r="U59" i="12"/>
  <c r="T59" i="12"/>
  <c r="U58" i="12"/>
  <c r="T58" i="12"/>
  <c r="U57" i="12"/>
  <c r="T57" i="12"/>
  <c r="U56" i="12"/>
  <c r="T56" i="12"/>
  <c r="U55" i="12"/>
  <c r="T55" i="12"/>
  <c r="U54" i="12"/>
  <c r="T54" i="12"/>
  <c r="U52" i="12"/>
  <c r="T52" i="12"/>
  <c r="U51" i="12"/>
  <c r="T51" i="12"/>
  <c r="U50" i="12"/>
  <c r="T50" i="12"/>
  <c r="U49" i="12"/>
  <c r="T49" i="12"/>
  <c r="U48" i="12"/>
  <c r="T48" i="12"/>
  <c r="U47" i="12"/>
  <c r="T47" i="12"/>
  <c r="U46" i="12"/>
  <c r="T46" i="12"/>
  <c r="U45" i="12"/>
  <c r="T45" i="12"/>
  <c r="U44" i="12"/>
  <c r="T44" i="12"/>
  <c r="U43" i="12"/>
  <c r="T43" i="12"/>
  <c r="U42" i="12"/>
  <c r="T42" i="12"/>
  <c r="U41" i="12"/>
  <c r="T41" i="12"/>
  <c r="U40" i="12"/>
  <c r="T40" i="12"/>
  <c r="U39" i="12"/>
  <c r="T39" i="12"/>
  <c r="U38" i="12"/>
  <c r="T38" i="12"/>
  <c r="U37" i="12"/>
  <c r="T37" i="12"/>
  <c r="U36" i="12"/>
  <c r="T36" i="12"/>
  <c r="U35" i="12"/>
  <c r="T35" i="12"/>
  <c r="U33" i="12"/>
  <c r="T33" i="12"/>
  <c r="U32" i="12"/>
  <c r="T32" i="12"/>
  <c r="U31" i="12"/>
  <c r="T31" i="12"/>
  <c r="U30" i="12"/>
  <c r="T30" i="12"/>
  <c r="U29" i="12"/>
  <c r="T29" i="12"/>
  <c r="U28" i="12"/>
  <c r="T28" i="12"/>
  <c r="U27" i="12"/>
  <c r="T27" i="12"/>
  <c r="U26" i="12"/>
  <c r="T26" i="12"/>
  <c r="U25" i="12"/>
  <c r="T25" i="12"/>
  <c r="U24" i="12"/>
  <c r="T24" i="12"/>
  <c r="U23" i="12"/>
  <c r="T23" i="12"/>
  <c r="U22" i="12"/>
  <c r="T22" i="12"/>
  <c r="U21" i="12"/>
  <c r="T21" i="12"/>
  <c r="U20" i="12"/>
  <c r="T20" i="12"/>
  <c r="U19" i="12"/>
  <c r="T19" i="12"/>
  <c r="U18" i="12"/>
  <c r="T18" i="12"/>
  <c r="U17" i="12"/>
  <c r="T17" i="12"/>
  <c r="U16" i="12"/>
  <c r="T16" i="12"/>
  <c r="U15" i="12"/>
  <c r="T15" i="12"/>
  <c r="U14" i="12"/>
  <c r="T14" i="12"/>
  <c r="U13" i="12"/>
  <c r="T13" i="12"/>
  <c r="AO160" i="9" l="1"/>
  <c r="AP53" i="9"/>
  <c r="T53" i="12" s="1"/>
  <c r="AO12" i="9"/>
  <c r="AP12" i="9"/>
  <c r="T12" i="12" s="1"/>
  <c r="O33" i="9" l="1"/>
  <c r="C255" i="12"/>
  <c r="C252" i="10"/>
  <c r="R16" i="12" l="1"/>
  <c r="R250" i="12"/>
  <c r="R249" i="12"/>
  <c r="R248" i="12"/>
  <c r="R247" i="12"/>
  <c r="S246" i="12"/>
  <c r="R246" i="12"/>
  <c r="S243" i="12"/>
  <c r="R243" i="12"/>
  <c r="S242" i="12"/>
  <c r="R242" i="12"/>
  <c r="S241" i="12"/>
  <c r="R241" i="12"/>
  <c r="S240" i="12"/>
  <c r="R240" i="12"/>
  <c r="S239" i="12"/>
  <c r="R239" i="12"/>
  <c r="S232" i="12"/>
  <c r="R232" i="12"/>
  <c r="S231" i="12"/>
  <c r="R231" i="12"/>
  <c r="S230" i="12"/>
  <c r="R230" i="12"/>
  <c r="S229" i="12"/>
  <c r="R229" i="12"/>
  <c r="S228" i="12"/>
  <c r="R228" i="12"/>
  <c r="S227" i="12"/>
  <c r="R227" i="12"/>
  <c r="S226" i="12"/>
  <c r="R226" i="12"/>
  <c r="S225" i="12"/>
  <c r="R225" i="12"/>
  <c r="S224" i="12"/>
  <c r="R224" i="12"/>
  <c r="S223" i="12"/>
  <c r="R223" i="12"/>
  <c r="S222" i="12"/>
  <c r="R222" i="12"/>
  <c r="S220" i="12"/>
  <c r="R220" i="12"/>
  <c r="S219" i="12"/>
  <c r="R219" i="12"/>
  <c r="S218" i="12"/>
  <c r="R218" i="12"/>
  <c r="S217" i="12"/>
  <c r="R217" i="12"/>
  <c r="S216" i="12"/>
  <c r="R216" i="12"/>
  <c r="S215" i="12"/>
  <c r="R215" i="12"/>
  <c r="S214" i="12"/>
  <c r="R214" i="12"/>
  <c r="S213" i="12"/>
  <c r="R213" i="12"/>
  <c r="S209" i="12"/>
  <c r="R209" i="12"/>
  <c r="S208" i="12"/>
  <c r="R208" i="12"/>
  <c r="S207" i="12"/>
  <c r="R207" i="12"/>
  <c r="S205" i="12"/>
  <c r="R205" i="12"/>
  <c r="S204" i="12"/>
  <c r="R204" i="12"/>
  <c r="S203" i="12"/>
  <c r="R203" i="12"/>
  <c r="S201" i="12"/>
  <c r="R201" i="12"/>
  <c r="S200" i="12"/>
  <c r="R200" i="12"/>
  <c r="S199" i="12"/>
  <c r="R199" i="12"/>
  <c r="S198" i="12"/>
  <c r="R198" i="12"/>
  <c r="S197" i="12"/>
  <c r="R197" i="12"/>
  <c r="S196" i="12"/>
  <c r="R196" i="12"/>
  <c r="S194" i="12"/>
  <c r="R194" i="12"/>
  <c r="S193" i="12"/>
  <c r="R193" i="12"/>
  <c r="S192" i="12"/>
  <c r="R192" i="12"/>
  <c r="S191" i="12"/>
  <c r="R191" i="12"/>
  <c r="S190" i="12"/>
  <c r="R190" i="12"/>
  <c r="S189" i="12"/>
  <c r="R189" i="12"/>
  <c r="S188" i="12"/>
  <c r="R188" i="12"/>
  <c r="S187" i="12"/>
  <c r="R187" i="12"/>
  <c r="S186" i="12"/>
  <c r="R186" i="12"/>
  <c r="S185" i="12"/>
  <c r="R185" i="12"/>
  <c r="S184" i="12"/>
  <c r="R184" i="12"/>
  <c r="S183" i="12"/>
  <c r="R183" i="12"/>
  <c r="S182" i="12"/>
  <c r="R182" i="12"/>
  <c r="S181" i="12"/>
  <c r="R181" i="12"/>
  <c r="S180" i="12"/>
  <c r="R180" i="12"/>
  <c r="S179" i="12"/>
  <c r="R179" i="12"/>
  <c r="S178" i="12"/>
  <c r="R178" i="12"/>
  <c r="S177" i="12"/>
  <c r="R177" i="12"/>
  <c r="S176" i="12"/>
  <c r="R176" i="12"/>
  <c r="S175" i="12"/>
  <c r="R175" i="12"/>
  <c r="S174" i="12"/>
  <c r="R174" i="12"/>
  <c r="S173" i="12"/>
  <c r="R173" i="12"/>
  <c r="S172" i="12"/>
  <c r="R172" i="12"/>
  <c r="S171" i="12"/>
  <c r="R171" i="12"/>
  <c r="S170" i="12"/>
  <c r="R170" i="12"/>
  <c r="S169" i="12"/>
  <c r="R169" i="12"/>
  <c r="S168" i="12"/>
  <c r="R168" i="12"/>
  <c r="S167" i="12"/>
  <c r="R167" i="12"/>
  <c r="S166" i="12"/>
  <c r="R166" i="12"/>
  <c r="S165" i="12"/>
  <c r="R165" i="12"/>
  <c r="S164" i="12"/>
  <c r="R164" i="12"/>
  <c r="S163" i="12"/>
  <c r="R163" i="12"/>
  <c r="S162" i="12"/>
  <c r="R162" i="12"/>
  <c r="S161" i="12"/>
  <c r="R161" i="12"/>
  <c r="R160" i="12"/>
  <c r="S159" i="12"/>
  <c r="R159" i="12"/>
  <c r="S155" i="12"/>
  <c r="R155" i="12"/>
  <c r="S154" i="12"/>
  <c r="R154" i="12"/>
  <c r="S152" i="12"/>
  <c r="R152" i="12"/>
  <c r="S150" i="12"/>
  <c r="R150" i="12"/>
  <c r="S149" i="12"/>
  <c r="R149" i="12"/>
  <c r="S148" i="12"/>
  <c r="R148" i="12"/>
  <c r="S146" i="12"/>
  <c r="R146" i="12"/>
  <c r="S145" i="12"/>
  <c r="R145" i="12"/>
  <c r="S144" i="12"/>
  <c r="R144" i="12"/>
  <c r="S143" i="12"/>
  <c r="R143" i="12"/>
  <c r="S142" i="12"/>
  <c r="R142" i="12"/>
  <c r="S140" i="12"/>
  <c r="R140" i="12"/>
  <c r="S139" i="12"/>
  <c r="R139" i="12"/>
  <c r="S138" i="12"/>
  <c r="R138" i="12"/>
  <c r="S137" i="12"/>
  <c r="R137" i="12"/>
  <c r="S136" i="12"/>
  <c r="R136" i="12"/>
  <c r="S135" i="12"/>
  <c r="R135" i="12"/>
  <c r="S134" i="12"/>
  <c r="R134" i="12"/>
  <c r="S133" i="12"/>
  <c r="R133" i="12"/>
  <c r="S132" i="12"/>
  <c r="R132" i="12"/>
  <c r="S131" i="12"/>
  <c r="R131" i="12"/>
  <c r="S130" i="12"/>
  <c r="S129" i="12"/>
  <c r="R129" i="12"/>
  <c r="S128" i="12"/>
  <c r="R128" i="12"/>
  <c r="S127" i="12"/>
  <c r="R127" i="12"/>
  <c r="S126" i="12"/>
  <c r="R126" i="12"/>
  <c r="S125" i="12"/>
  <c r="R125" i="12"/>
  <c r="S124" i="12"/>
  <c r="R124" i="12"/>
  <c r="S123" i="12"/>
  <c r="R123" i="12"/>
  <c r="S122" i="12"/>
  <c r="R122" i="12"/>
  <c r="S121" i="12"/>
  <c r="R121" i="12"/>
  <c r="S120" i="12"/>
  <c r="R120" i="12"/>
  <c r="S119" i="12"/>
  <c r="R119" i="12"/>
  <c r="S118" i="12"/>
  <c r="R118" i="12"/>
  <c r="S117" i="12"/>
  <c r="R117" i="12"/>
  <c r="S116" i="12"/>
  <c r="R116" i="12"/>
  <c r="S115" i="12"/>
  <c r="R115" i="12"/>
  <c r="S114" i="12"/>
  <c r="R114" i="12"/>
  <c r="S113" i="12"/>
  <c r="R113" i="12"/>
  <c r="S112" i="12"/>
  <c r="R112" i="12"/>
  <c r="S111" i="12"/>
  <c r="R111" i="12"/>
  <c r="S110" i="12"/>
  <c r="R110" i="12"/>
  <c r="S109" i="12"/>
  <c r="R109" i="12"/>
  <c r="S108" i="12"/>
  <c r="R108" i="12"/>
  <c r="S107" i="12"/>
  <c r="R107" i="12"/>
  <c r="S106" i="12"/>
  <c r="R106" i="12"/>
  <c r="S105" i="12"/>
  <c r="R105" i="12"/>
  <c r="S104" i="12"/>
  <c r="R104" i="12"/>
  <c r="S103" i="12"/>
  <c r="R103" i="12"/>
  <c r="S102" i="12"/>
  <c r="R102" i="12"/>
  <c r="S101" i="12"/>
  <c r="R101" i="12"/>
  <c r="S100" i="12"/>
  <c r="R100" i="12"/>
  <c r="S99" i="12"/>
  <c r="R99" i="12"/>
  <c r="S98" i="12"/>
  <c r="R98" i="12"/>
  <c r="S97" i="12"/>
  <c r="R97" i="12"/>
  <c r="S96" i="12"/>
  <c r="R96" i="12"/>
  <c r="S95" i="12"/>
  <c r="R95" i="12"/>
  <c r="S94" i="12"/>
  <c r="R94" i="12"/>
  <c r="S93" i="12"/>
  <c r="R93" i="12"/>
  <c r="S92" i="12"/>
  <c r="R92" i="12"/>
  <c r="S91" i="12"/>
  <c r="R91" i="12"/>
  <c r="S90" i="12"/>
  <c r="R90" i="12"/>
  <c r="S89" i="12"/>
  <c r="R89" i="12"/>
  <c r="S88" i="12"/>
  <c r="R88" i="12"/>
  <c r="S87" i="12"/>
  <c r="R87" i="12"/>
  <c r="S86" i="12"/>
  <c r="R86" i="12"/>
  <c r="S85" i="12"/>
  <c r="R85" i="12"/>
  <c r="S84" i="12"/>
  <c r="R84" i="12"/>
  <c r="S83" i="12"/>
  <c r="R83" i="12"/>
  <c r="S82" i="12"/>
  <c r="R82" i="12"/>
  <c r="S81" i="12"/>
  <c r="R81" i="12"/>
  <c r="S80" i="12"/>
  <c r="R80" i="12"/>
  <c r="S79" i="12"/>
  <c r="R79" i="12"/>
  <c r="S78" i="12"/>
  <c r="R78" i="12"/>
  <c r="S77" i="12"/>
  <c r="R77" i="12"/>
  <c r="S76" i="12"/>
  <c r="R76" i="12"/>
  <c r="S75" i="12"/>
  <c r="R75" i="12"/>
  <c r="S74" i="12"/>
  <c r="R74" i="12"/>
  <c r="S73" i="12"/>
  <c r="R73" i="12"/>
  <c r="S72" i="12"/>
  <c r="R72" i="12"/>
  <c r="S71" i="12"/>
  <c r="R71" i="12"/>
  <c r="S70" i="12"/>
  <c r="R70" i="12"/>
  <c r="S69" i="12"/>
  <c r="R69" i="12"/>
  <c r="S68" i="12"/>
  <c r="R68" i="12"/>
  <c r="S66" i="12"/>
  <c r="R66" i="12"/>
  <c r="S65" i="12"/>
  <c r="R65" i="12"/>
  <c r="S64" i="12"/>
  <c r="R64" i="12"/>
  <c r="S63" i="12"/>
  <c r="R63" i="12"/>
  <c r="S62" i="12"/>
  <c r="R62" i="12"/>
  <c r="S61" i="12"/>
  <c r="S60" i="12"/>
  <c r="R60" i="12"/>
  <c r="S59" i="12"/>
  <c r="R59" i="12"/>
  <c r="S58" i="12"/>
  <c r="R58" i="12"/>
  <c r="S57" i="12"/>
  <c r="R57" i="12"/>
  <c r="S56" i="12"/>
  <c r="R56" i="12"/>
  <c r="S55" i="12"/>
  <c r="S54" i="12"/>
  <c r="R54" i="12"/>
  <c r="R53" i="12"/>
  <c r="S52" i="12"/>
  <c r="R52" i="12"/>
  <c r="S51" i="12"/>
  <c r="R51" i="12"/>
  <c r="S50" i="12"/>
  <c r="R50" i="12"/>
  <c r="S49" i="12"/>
  <c r="R49" i="12"/>
  <c r="S48" i="12"/>
  <c r="R48" i="12"/>
  <c r="S47" i="12"/>
  <c r="S46" i="12"/>
  <c r="R46" i="12"/>
  <c r="S45" i="12"/>
  <c r="R45" i="12"/>
  <c r="S44" i="12"/>
  <c r="R44" i="12"/>
  <c r="S43" i="12"/>
  <c r="R43" i="12"/>
  <c r="S42" i="12"/>
  <c r="S41" i="12"/>
  <c r="R41" i="12"/>
  <c r="S40" i="12"/>
  <c r="R40" i="12"/>
  <c r="S39" i="12"/>
  <c r="R39" i="12"/>
  <c r="S38" i="12"/>
  <c r="R38" i="12"/>
  <c r="S37" i="12"/>
  <c r="R37" i="12"/>
  <c r="S36" i="12"/>
  <c r="R36" i="12"/>
  <c r="S35" i="12"/>
  <c r="R35" i="12"/>
  <c r="S33" i="12"/>
  <c r="R33" i="12"/>
  <c r="S32" i="12"/>
  <c r="R32" i="12"/>
  <c r="S31" i="12"/>
  <c r="R31" i="12"/>
  <c r="S30" i="12"/>
  <c r="R30" i="12"/>
  <c r="S29" i="12"/>
  <c r="R29" i="12"/>
  <c r="S28" i="12"/>
  <c r="R28" i="12"/>
  <c r="S27" i="12"/>
  <c r="R27" i="12"/>
  <c r="S26" i="12"/>
  <c r="R26" i="12"/>
  <c r="S25" i="12"/>
  <c r="R25" i="12"/>
  <c r="S24" i="12"/>
  <c r="R24" i="12"/>
  <c r="S23" i="12"/>
  <c r="R23" i="12"/>
  <c r="S22" i="12"/>
  <c r="R22" i="12"/>
  <c r="S21" i="12"/>
  <c r="R21" i="12"/>
  <c r="S20" i="12"/>
  <c r="R20" i="12"/>
  <c r="S19" i="12"/>
  <c r="R19" i="12"/>
  <c r="S18" i="12"/>
  <c r="R18" i="12"/>
  <c r="S17" i="12"/>
  <c r="R17" i="12"/>
  <c r="S16" i="12"/>
  <c r="S15" i="12"/>
  <c r="R15" i="12"/>
  <c r="S14" i="12"/>
  <c r="R14" i="12"/>
  <c r="S13" i="12"/>
  <c r="R13" i="12"/>
  <c r="BX221" i="10"/>
  <c r="U221" i="12" s="1"/>
  <c r="BW221" i="10"/>
  <c r="S221" i="12" s="1"/>
  <c r="BX212" i="10"/>
  <c r="U212" i="12" s="1"/>
  <c r="BW212" i="10"/>
  <c r="S212" i="12" s="1"/>
  <c r="BX206" i="10"/>
  <c r="U206" i="12" s="1"/>
  <c r="BW206" i="10"/>
  <c r="S206" i="12" s="1"/>
  <c r="BX202" i="10"/>
  <c r="U202" i="12" s="1"/>
  <c r="BW202" i="10"/>
  <c r="S202" i="12" s="1"/>
  <c r="BX195" i="10"/>
  <c r="U195" i="12" s="1"/>
  <c r="BW195" i="10"/>
  <c r="S195" i="12" s="1"/>
  <c r="BX160" i="10"/>
  <c r="U160" i="12" s="1"/>
  <c r="BW160" i="10"/>
  <c r="BX153" i="10"/>
  <c r="U153" i="12" s="1"/>
  <c r="BW153" i="10"/>
  <c r="S153" i="12" s="1"/>
  <c r="BX151" i="10"/>
  <c r="U151" i="12" s="1"/>
  <c r="BW151" i="10"/>
  <c r="S151" i="12" s="1"/>
  <c r="BX147" i="10"/>
  <c r="U147" i="12" s="1"/>
  <c r="BW147" i="10"/>
  <c r="S147" i="12" s="1"/>
  <c r="BX141" i="10"/>
  <c r="U141" i="12" s="1"/>
  <c r="BW141" i="10"/>
  <c r="S141" i="12" s="1"/>
  <c r="BX67" i="10"/>
  <c r="U67" i="12" s="1"/>
  <c r="BW67" i="10"/>
  <c r="S67" i="12" s="1"/>
  <c r="BX53" i="10"/>
  <c r="U53" i="12" s="1"/>
  <c r="BW53" i="10"/>
  <c r="S53" i="12" s="1"/>
  <c r="BX34" i="10"/>
  <c r="U34" i="12" s="1"/>
  <c r="BW34" i="10"/>
  <c r="S34" i="12" s="1"/>
  <c r="BX12" i="10"/>
  <c r="BW12" i="10"/>
  <c r="S12" i="12" s="1"/>
  <c r="AP221" i="9"/>
  <c r="T221" i="12" s="1"/>
  <c r="AP212" i="9"/>
  <c r="T212" i="12" s="1"/>
  <c r="AP206" i="9"/>
  <c r="T206" i="12" s="1"/>
  <c r="AP202" i="9"/>
  <c r="T202" i="12" s="1"/>
  <c r="AP195" i="9"/>
  <c r="T195" i="12" s="1"/>
  <c r="AP160" i="9"/>
  <c r="AP153" i="9"/>
  <c r="T153" i="12" s="1"/>
  <c r="AP151" i="9"/>
  <c r="T151" i="12" s="1"/>
  <c r="AP147" i="9"/>
  <c r="T147" i="12" s="1"/>
  <c r="AP141" i="9"/>
  <c r="T141" i="12" s="1"/>
  <c r="AP67" i="9"/>
  <c r="T67" i="12" s="1"/>
  <c r="AP34" i="9"/>
  <c r="AO221" i="9"/>
  <c r="R221" i="12" s="1"/>
  <c r="AO212" i="9"/>
  <c r="R212" i="12" s="1"/>
  <c r="AO206" i="9"/>
  <c r="R206" i="12" s="1"/>
  <c r="AO202" i="9"/>
  <c r="R202" i="12" s="1"/>
  <c r="AO195" i="9"/>
  <c r="AO153" i="9"/>
  <c r="R153" i="12" s="1"/>
  <c r="AO151" i="9"/>
  <c r="R151" i="12" s="1"/>
  <c r="AO147" i="9"/>
  <c r="R147" i="12" s="1"/>
  <c r="AO141" i="9"/>
  <c r="R141" i="12" s="1"/>
  <c r="R130" i="12"/>
  <c r="AO67" i="9"/>
  <c r="R67" i="12" s="1"/>
  <c r="R61" i="12"/>
  <c r="R47" i="12"/>
  <c r="R42" i="12"/>
  <c r="AO34" i="9"/>
  <c r="Q3" i="12"/>
  <c r="B3" i="10"/>
  <c r="AO158" i="9" l="1"/>
  <c r="R158" i="12" s="1"/>
  <c r="AP211" i="9"/>
  <c r="AP158" i="9"/>
  <c r="T160" i="12"/>
  <c r="T34" i="12"/>
  <c r="AP11" i="9"/>
  <c r="AO211" i="9"/>
  <c r="AO210" i="9" s="1"/>
  <c r="R210" i="12" s="1"/>
  <c r="R195" i="12"/>
  <c r="AO11" i="9"/>
  <c r="R34" i="12"/>
  <c r="BX211" i="10"/>
  <c r="U211" i="12" s="1"/>
  <c r="BX158" i="10"/>
  <c r="BW211" i="10"/>
  <c r="BW158" i="10"/>
  <c r="S158" i="12" s="1"/>
  <c r="S160" i="12"/>
  <c r="BW11" i="10"/>
  <c r="BX11" i="10"/>
  <c r="U12" i="12"/>
  <c r="R12" i="12"/>
  <c r="AO10" i="9" l="1"/>
  <c r="R10" i="12" s="1"/>
  <c r="R11" i="12"/>
  <c r="AP210" i="9"/>
  <c r="T210" i="12" s="1"/>
  <c r="T211" i="12"/>
  <c r="T158" i="12"/>
  <c r="AP10" i="9"/>
  <c r="T11" i="12"/>
  <c r="AO157" i="9"/>
  <c r="R157" i="12" s="1"/>
  <c r="R211" i="12"/>
  <c r="BX210" i="10"/>
  <c r="U210" i="12" s="1"/>
  <c r="U158" i="12"/>
  <c r="S211" i="12"/>
  <c r="BW210" i="10"/>
  <c r="S210" i="12" s="1"/>
  <c r="S11" i="12"/>
  <c r="BW10" i="10"/>
  <c r="BX10" i="10"/>
  <c r="U11" i="12"/>
  <c r="AP157" i="9" l="1"/>
  <c r="T157" i="12" s="1"/>
  <c r="T10" i="12"/>
  <c r="AO244" i="9"/>
  <c r="R244" i="12" s="1"/>
  <c r="AO245" i="9"/>
  <c r="R245" i="12" s="1"/>
  <c r="BX157" i="10"/>
  <c r="U157" i="12" s="1"/>
  <c r="BW157" i="10"/>
  <c r="S157" i="12" s="1"/>
  <c r="S10" i="12"/>
  <c r="U10" i="12"/>
  <c r="BX244" i="10" l="1"/>
  <c r="U244" i="12" s="1"/>
  <c r="AP245" i="9"/>
  <c r="T245" i="12" s="1"/>
  <c r="AP244" i="9"/>
  <c r="T244" i="12" s="1"/>
  <c r="BX245" i="10"/>
  <c r="U245" i="12" s="1"/>
  <c r="BW245" i="10"/>
  <c r="S245" i="12" s="1"/>
  <c r="BW244" i="10"/>
  <c r="S244" i="12" s="1"/>
  <c r="BE246" i="10"/>
  <c r="O246" i="12" s="1"/>
  <c r="AN246" i="10"/>
  <c r="M246" i="12" s="1"/>
  <c r="K246" i="12"/>
  <c r="I246" i="12"/>
  <c r="BV246" i="10" l="1"/>
  <c r="Q246" i="12" s="1"/>
  <c r="AE250" i="9" l="1"/>
  <c r="AE249" i="9"/>
  <c r="AE248" i="9"/>
  <c r="AE247" i="9"/>
  <c r="AE246" i="9"/>
  <c r="W250" i="9"/>
  <c r="W249" i="9"/>
  <c r="W248" i="9"/>
  <c r="W247" i="9"/>
  <c r="W246" i="9"/>
  <c r="O246" i="9"/>
  <c r="O250" i="9"/>
  <c r="O249" i="9"/>
  <c r="O248" i="9"/>
  <c r="O247" i="9"/>
  <c r="G247" i="9"/>
  <c r="G249" i="9"/>
  <c r="G248" i="9"/>
  <c r="G246" i="9"/>
  <c r="L250" i="12" l="1"/>
  <c r="L249" i="12"/>
  <c r="L248" i="12"/>
  <c r="L247" i="12"/>
  <c r="L246" i="12"/>
  <c r="J250" i="12"/>
  <c r="J249" i="12"/>
  <c r="J248" i="12"/>
  <c r="J247" i="12"/>
  <c r="J246" i="12"/>
  <c r="G225" i="9" l="1"/>
  <c r="G196" i="9"/>
  <c r="BQ221" i="10" l="1"/>
  <c r="BP221" i="10"/>
  <c r="BO221" i="10"/>
  <c r="BN221" i="10"/>
  <c r="BM221" i="10"/>
  <c r="BL221" i="10"/>
  <c r="BL211" i="10" s="1"/>
  <c r="BL210" i="10" s="1"/>
  <c r="BK221" i="10"/>
  <c r="BJ221" i="10"/>
  <c r="BQ212" i="10"/>
  <c r="BP212" i="10"/>
  <c r="BO212" i="10"/>
  <c r="BO211" i="10" s="1"/>
  <c r="BO210" i="10" s="1"/>
  <c r="BN212" i="10"/>
  <c r="BM212" i="10"/>
  <c r="BL212" i="10"/>
  <c r="BK212" i="10"/>
  <c r="BK211" i="10" s="1"/>
  <c r="BK210" i="10" s="1"/>
  <c r="BJ212" i="10"/>
  <c r="BQ211" i="10"/>
  <c r="BQ210" i="10" s="1"/>
  <c r="BP211" i="10"/>
  <c r="BP210" i="10" s="1"/>
  <c r="BQ206" i="10"/>
  <c r="BP206" i="10"/>
  <c r="BO206" i="10"/>
  <c r="BN206" i="10"/>
  <c r="BM206" i="10"/>
  <c r="BL206" i="10"/>
  <c r="BK206" i="10"/>
  <c r="BJ206" i="10"/>
  <c r="BQ202" i="10"/>
  <c r="BP202" i="10"/>
  <c r="BO202" i="10"/>
  <c r="BN202" i="10"/>
  <c r="BM202" i="10"/>
  <c r="BL202" i="10"/>
  <c r="BK202" i="10"/>
  <c r="BJ202" i="10"/>
  <c r="BQ195" i="10"/>
  <c r="BP195" i="10"/>
  <c r="BO195" i="10"/>
  <c r="BN195" i="10"/>
  <c r="BM195" i="10"/>
  <c r="BL195" i="10"/>
  <c r="BK195" i="10"/>
  <c r="BJ195" i="10"/>
  <c r="BQ182" i="10"/>
  <c r="BP182" i="10"/>
  <c r="BO182" i="10"/>
  <c r="BN182" i="10"/>
  <c r="BM182" i="10"/>
  <c r="BL182" i="10"/>
  <c r="BK182" i="10"/>
  <c r="BJ182" i="10"/>
  <c r="BQ160" i="10"/>
  <c r="BP160" i="10"/>
  <c r="BO160" i="10"/>
  <c r="BN160" i="10"/>
  <c r="BN158" i="10" s="1"/>
  <c r="BM160" i="10"/>
  <c r="BL160" i="10"/>
  <c r="BK160" i="10"/>
  <c r="BJ160" i="10"/>
  <c r="BQ153" i="10"/>
  <c r="BP153" i="10"/>
  <c r="BO153" i="10"/>
  <c r="BN153" i="10"/>
  <c r="BM153" i="10"/>
  <c r="BL153" i="10"/>
  <c r="BK153" i="10"/>
  <c r="BJ153" i="10"/>
  <c r="BQ151" i="10"/>
  <c r="BP151" i="10"/>
  <c r="BO151" i="10"/>
  <c r="BN151" i="10"/>
  <c r="BM151" i="10"/>
  <c r="BL151" i="10"/>
  <c r="BK151" i="10"/>
  <c r="BJ151" i="10"/>
  <c r="BQ147" i="10"/>
  <c r="BP147" i="10"/>
  <c r="BO147" i="10"/>
  <c r="BN147" i="10"/>
  <c r="BM147" i="10"/>
  <c r="BL147" i="10"/>
  <c r="BK147" i="10"/>
  <c r="BJ147" i="10"/>
  <c r="BQ141" i="10"/>
  <c r="BP141" i="10"/>
  <c r="BO141" i="10"/>
  <c r="BN141" i="10"/>
  <c r="BM141" i="10"/>
  <c r="BL141" i="10"/>
  <c r="BK141" i="10"/>
  <c r="BJ141" i="10"/>
  <c r="BQ133" i="10"/>
  <c r="BP133" i="10"/>
  <c r="BO133" i="10"/>
  <c r="BN133" i="10"/>
  <c r="BM133" i="10"/>
  <c r="BL133" i="10"/>
  <c r="BK133" i="10"/>
  <c r="BJ133" i="10"/>
  <c r="BQ130" i="10"/>
  <c r="BP130" i="10"/>
  <c r="BO130" i="10"/>
  <c r="BN130" i="10"/>
  <c r="BM130" i="10"/>
  <c r="BL130" i="10"/>
  <c r="BK130" i="10"/>
  <c r="BJ130" i="10"/>
  <c r="BQ123" i="10"/>
  <c r="BP123" i="10"/>
  <c r="BO123" i="10"/>
  <c r="BN123" i="10"/>
  <c r="BM123" i="10"/>
  <c r="BL123" i="10"/>
  <c r="BK123" i="10"/>
  <c r="BJ123" i="10"/>
  <c r="BQ119" i="10"/>
  <c r="BP119" i="10"/>
  <c r="BO119" i="10"/>
  <c r="BN119" i="10"/>
  <c r="BM119" i="10"/>
  <c r="BL119" i="10"/>
  <c r="BK119" i="10"/>
  <c r="BJ119" i="10"/>
  <c r="BQ112" i="10"/>
  <c r="BP112" i="10"/>
  <c r="BO112" i="10"/>
  <c r="BN112" i="10"/>
  <c r="BM112" i="10"/>
  <c r="BL112" i="10"/>
  <c r="BK112" i="10"/>
  <c r="BJ112" i="10"/>
  <c r="BQ109" i="10"/>
  <c r="BP109" i="10"/>
  <c r="BO109" i="10"/>
  <c r="BN109" i="10"/>
  <c r="BM109" i="10"/>
  <c r="BL109" i="10"/>
  <c r="BK109" i="10"/>
  <c r="BJ109" i="10"/>
  <c r="BQ105" i="10"/>
  <c r="BP105" i="10"/>
  <c r="BO105" i="10"/>
  <c r="BN105" i="10"/>
  <c r="BM105" i="10"/>
  <c r="BL105" i="10"/>
  <c r="BK105" i="10"/>
  <c r="BJ105" i="10"/>
  <c r="BQ99" i="10"/>
  <c r="BP99" i="10"/>
  <c r="BO99" i="10"/>
  <c r="BN99" i="10"/>
  <c r="BM99" i="10"/>
  <c r="BL99" i="10"/>
  <c r="BK99" i="10"/>
  <c r="BJ99" i="10"/>
  <c r="BQ67" i="10"/>
  <c r="BP67" i="10"/>
  <c r="BO67" i="10"/>
  <c r="BN67" i="10"/>
  <c r="BM67" i="10"/>
  <c r="BL67" i="10"/>
  <c r="BK67" i="10"/>
  <c r="BJ67" i="10"/>
  <c r="BQ61" i="10"/>
  <c r="BP61" i="10"/>
  <c r="BO61" i="10"/>
  <c r="BN61" i="10"/>
  <c r="BM61" i="10"/>
  <c r="BL61" i="10"/>
  <c r="BK61" i="10"/>
  <c r="BJ61" i="10"/>
  <c r="BQ53" i="10"/>
  <c r="BP53" i="10"/>
  <c r="BO53" i="10"/>
  <c r="BN53" i="10"/>
  <c r="BM53" i="10"/>
  <c r="BL53" i="10"/>
  <c r="BK53" i="10"/>
  <c r="BJ53" i="10"/>
  <c r="BQ47" i="10"/>
  <c r="BP47" i="10"/>
  <c r="BO47" i="10"/>
  <c r="BN47" i="10"/>
  <c r="BM47" i="10"/>
  <c r="BL47" i="10"/>
  <c r="BK47" i="10"/>
  <c r="BJ47" i="10"/>
  <c r="BQ42" i="10"/>
  <c r="BP42" i="10"/>
  <c r="BO42" i="10"/>
  <c r="BN42" i="10"/>
  <c r="BM42" i="10"/>
  <c r="BL42" i="10"/>
  <c r="BK42" i="10"/>
  <c r="BJ42" i="10"/>
  <c r="BQ34" i="10"/>
  <c r="BP34" i="10"/>
  <c r="BO34" i="10"/>
  <c r="BO11" i="10" s="1"/>
  <c r="BO10" i="10" s="1"/>
  <c r="BN34" i="10"/>
  <c r="BM34" i="10"/>
  <c r="BL34" i="10"/>
  <c r="BK34" i="10"/>
  <c r="BJ34" i="10"/>
  <c r="BQ12" i="10"/>
  <c r="BP12" i="10"/>
  <c r="BP11" i="10" s="1"/>
  <c r="BP10" i="10" s="1"/>
  <c r="BO12" i="10"/>
  <c r="BN12" i="10"/>
  <c r="BM12" i="10"/>
  <c r="BL12" i="10"/>
  <c r="BK12" i="10"/>
  <c r="BJ12" i="10"/>
  <c r="BJ11" i="10" s="1"/>
  <c r="BJ10" i="10" s="1"/>
  <c r="AZ221" i="10"/>
  <c r="AY221" i="10"/>
  <c r="AX221" i="10"/>
  <c r="AW221" i="10"/>
  <c r="AV221" i="10"/>
  <c r="AU221" i="10"/>
  <c r="AT221" i="10"/>
  <c r="AS221" i="10"/>
  <c r="AZ212" i="10"/>
  <c r="AY212" i="10"/>
  <c r="AY211" i="10" s="1"/>
  <c r="AY210" i="10" s="1"/>
  <c r="AX212" i="10"/>
  <c r="AW212" i="10"/>
  <c r="AV212" i="10"/>
  <c r="AU212" i="10"/>
  <c r="AT212" i="10"/>
  <c r="AS212" i="10"/>
  <c r="AS211" i="10" s="1"/>
  <c r="AS210" i="10" s="1"/>
  <c r="AZ211" i="10"/>
  <c r="AZ210" i="10" s="1"/>
  <c r="AZ206" i="10"/>
  <c r="AY206" i="10"/>
  <c r="AX206" i="10"/>
  <c r="AW206" i="10"/>
  <c r="AV206" i="10"/>
  <c r="AU206" i="10"/>
  <c r="AT206" i="10"/>
  <c r="AS206" i="10"/>
  <c r="AZ202" i="10"/>
  <c r="AY202" i="10"/>
  <c r="AX202" i="10"/>
  <c r="AW202" i="10"/>
  <c r="AV202" i="10"/>
  <c r="AU202" i="10"/>
  <c r="AT202" i="10"/>
  <c r="AS202" i="10"/>
  <c r="AZ195" i="10"/>
  <c r="AY195" i="10"/>
  <c r="AX195" i="10"/>
  <c r="AW195" i="10"/>
  <c r="AV195" i="10"/>
  <c r="AU195" i="10"/>
  <c r="AT195" i="10"/>
  <c r="AS195" i="10"/>
  <c r="AZ182" i="10"/>
  <c r="AY182" i="10"/>
  <c r="AX182" i="10"/>
  <c r="AW182" i="10"/>
  <c r="AV182" i="10"/>
  <c r="AU182" i="10"/>
  <c r="AT182" i="10"/>
  <c r="AS182" i="10"/>
  <c r="AZ160" i="10"/>
  <c r="AY160" i="10"/>
  <c r="AX160" i="10"/>
  <c r="AW160" i="10"/>
  <c r="AV160" i="10"/>
  <c r="AU160" i="10"/>
  <c r="AT160" i="10"/>
  <c r="AS160" i="10"/>
  <c r="AZ153" i="10"/>
  <c r="AY153" i="10"/>
  <c r="AX153" i="10"/>
  <c r="AW153" i="10"/>
  <c r="AV153" i="10"/>
  <c r="AU153" i="10"/>
  <c r="AT153" i="10"/>
  <c r="AS153" i="10"/>
  <c r="AZ151" i="10"/>
  <c r="AY151" i="10"/>
  <c r="AX151" i="10"/>
  <c r="AW151" i="10"/>
  <c r="AV151" i="10"/>
  <c r="AU151" i="10"/>
  <c r="AT151" i="10"/>
  <c r="AS151" i="10"/>
  <c r="AZ147" i="10"/>
  <c r="AY147" i="10"/>
  <c r="AX147" i="10"/>
  <c r="AW147" i="10"/>
  <c r="AV147" i="10"/>
  <c r="AU147" i="10"/>
  <c r="AT147" i="10"/>
  <c r="AS147" i="10"/>
  <c r="AZ141" i="10"/>
  <c r="AY141" i="10"/>
  <c r="AX141" i="10"/>
  <c r="AW141" i="10"/>
  <c r="AV141" i="10"/>
  <c r="AU141" i="10"/>
  <c r="AT141" i="10"/>
  <c r="AS141" i="10"/>
  <c r="AZ133" i="10"/>
  <c r="AY133" i="10"/>
  <c r="AX133" i="10"/>
  <c r="AW133" i="10"/>
  <c r="AV133" i="10"/>
  <c r="AU133" i="10"/>
  <c r="AT133" i="10"/>
  <c r="AS133" i="10"/>
  <c r="AZ130" i="10"/>
  <c r="AY130" i="10"/>
  <c r="AX130" i="10"/>
  <c r="AW130" i="10"/>
  <c r="AV130" i="10"/>
  <c r="AU130" i="10"/>
  <c r="AT130" i="10"/>
  <c r="AS130" i="10"/>
  <c r="AZ123" i="10"/>
  <c r="AY123" i="10"/>
  <c r="AX123" i="10"/>
  <c r="AW123" i="10"/>
  <c r="AV123" i="10"/>
  <c r="AU123" i="10"/>
  <c r="AT123" i="10"/>
  <c r="AS123" i="10"/>
  <c r="AZ119" i="10"/>
  <c r="AY119" i="10"/>
  <c r="AX119" i="10"/>
  <c r="AW119" i="10"/>
  <c r="AV119" i="10"/>
  <c r="AU119" i="10"/>
  <c r="AT119" i="10"/>
  <c r="AS119" i="10"/>
  <c r="AZ112" i="10"/>
  <c r="AY112" i="10"/>
  <c r="AX112" i="10"/>
  <c r="AW112" i="10"/>
  <c r="AV112" i="10"/>
  <c r="AU112" i="10"/>
  <c r="AT112" i="10"/>
  <c r="AS112" i="10"/>
  <c r="AZ109" i="10"/>
  <c r="AY109" i="10"/>
  <c r="AX109" i="10"/>
  <c r="AW109" i="10"/>
  <c r="AV109" i="10"/>
  <c r="AU109" i="10"/>
  <c r="AT109" i="10"/>
  <c r="AS109" i="10"/>
  <c r="AZ105" i="10"/>
  <c r="AY105" i="10"/>
  <c r="AX105" i="10"/>
  <c r="AW105" i="10"/>
  <c r="AV105" i="10"/>
  <c r="AU105" i="10"/>
  <c r="AT105" i="10"/>
  <c r="AS105" i="10"/>
  <c r="AZ99" i="10"/>
  <c r="AY99" i="10"/>
  <c r="AX99" i="10"/>
  <c r="AW99" i="10"/>
  <c r="AV99" i="10"/>
  <c r="AU99" i="10"/>
  <c r="AT99" i="10"/>
  <c r="AS99" i="10"/>
  <c r="AZ67" i="10"/>
  <c r="AY67" i="10"/>
  <c r="AX67" i="10"/>
  <c r="AW67" i="10"/>
  <c r="AV67" i="10"/>
  <c r="AU67" i="10"/>
  <c r="AT67" i="10"/>
  <c r="AS67" i="10"/>
  <c r="AZ61" i="10"/>
  <c r="AY61" i="10"/>
  <c r="AX61" i="10"/>
  <c r="AW61" i="10"/>
  <c r="AV61" i="10"/>
  <c r="AU61" i="10"/>
  <c r="AT61" i="10"/>
  <c r="AS61" i="10"/>
  <c r="AZ53" i="10"/>
  <c r="AY53" i="10"/>
  <c r="AX53" i="10"/>
  <c r="AW53" i="10"/>
  <c r="AV53" i="10"/>
  <c r="AU53" i="10"/>
  <c r="AT53" i="10"/>
  <c r="AS53" i="10"/>
  <c r="AZ47" i="10"/>
  <c r="AY47" i="10"/>
  <c r="AX47" i="10"/>
  <c r="AW47" i="10"/>
  <c r="AV47" i="10"/>
  <c r="AU47" i="10"/>
  <c r="AT47" i="10"/>
  <c r="AS47" i="10"/>
  <c r="AZ42" i="10"/>
  <c r="AY42" i="10"/>
  <c r="AX42" i="10"/>
  <c r="AW42" i="10"/>
  <c r="AV42" i="10"/>
  <c r="AU42" i="10"/>
  <c r="AT42" i="10"/>
  <c r="AS42" i="10"/>
  <c r="AZ34" i="10"/>
  <c r="AY34" i="10"/>
  <c r="AX34" i="10"/>
  <c r="AW34" i="10"/>
  <c r="AV34" i="10"/>
  <c r="AU34" i="10"/>
  <c r="AT34" i="10"/>
  <c r="AS34" i="10"/>
  <c r="AZ12" i="10"/>
  <c r="AZ11" i="10" s="1"/>
  <c r="AZ10" i="10" s="1"/>
  <c r="AY12" i="10"/>
  <c r="AX12" i="10"/>
  <c r="AW12" i="10"/>
  <c r="AV12" i="10"/>
  <c r="AU12" i="10"/>
  <c r="AT12" i="10"/>
  <c r="AS12" i="10"/>
  <c r="AI34" i="10"/>
  <c r="AI11" i="10" s="1"/>
  <c r="AI10" i="10" s="1"/>
  <c r="AH34" i="10"/>
  <c r="AH11" i="10" s="1"/>
  <c r="AH10" i="10" s="1"/>
  <c r="AG34" i="10"/>
  <c r="AG11" i="10" s="1"/>
  <c r="AG10" i="10" s="1"/>
  <c r="AF34" i="10"/>
  <c r="AF11" i="10" s="1"/>
  <c r="AF10" i="10" s="1"/>
  <c r="AE34" i="10"/>
  <c r="AE11" i="10" s="1"/>
  <c r="AE10" i="10" s="1"/>
  <c r="AD34" i="10"/>
  <c r="AD11" i="10" s="1"/>
  <c r="AD10" i="10" s="1"/>
  <c r="AC34" i="10"/>
  <c r="AC11" i="10" s="1"/>
  <c r="AC10" i="10" s="1"/>
  <c r="AB34" i="10"/>
  <c r="AB11" i="10" s="1"/>
  <c r="AB10" i="10" s="1"/>
  <c r="T221" i="10"/>
  <c r="S221" i="10"/>
  <c r="R221" i="10"/>
  <c r="Q221" i="10"/>
  <c r="P221" i="10"/>
  <c r="O221" i="10"/>
  <c r="N221" i="10"/>
  <c r="M221" i="10"/>
  <c r="T212" i="10"/>
  <c r="T211" i="10" s="1"/>
  <c r="S212" i="10"/>
  <c r="R212" i="10"/>
  <c r="Q212" i="10"/>
  <c r="P212" i="10"/>
  <c r="O212" i="10"/>
  <c r="N212" i="10"/>
  <c r="M212" i="10"/>
  <c r="T206" i="10"/>
  <c r="S206" i="10"/>
  <c r="R206" i="10"/>
  <c r="Q206" i="10"/>
  <c r="P206" i="10"/>
  <c r="O206" i="10"/>
  <c r="N206" i="10"/>
  <c r="M206" i="10"/>
  <c r="T202" i="10"/>
  <c r="S202" i="10"/>
  <c r="R202" i="10"/>
  <c r="Q202" i="10"/>
  <c r="P202" i="10"/>
  <c r="O202" i="10"/>
  <c r="N202" i="10"/>
  <c r="M202" i="10"/>
  <c r="T195" i="10"/>
  <c r="S195" i="10"/>
  <c r="R195" i="10"/>
  <c r="Q195" i="10"/>
  <c r="P195" i="10"/>
  <c r="O195" i="10"/>
  <c r="N195" i="10"/>
  <c r="M195" i="10"/>
  <c r="T182" i="10"/>
  <c r="S182" i="10"/>
  <c r="R182" i="10"/>
  <c r="Q182" i="10"/>
  <c r="P182" i="10"/>
  <c r="O182" i="10"/>
  <c r="N182" i="10"/>
  <c r="M182" i="10"/>
  <c r="T160" i="10"/>
  <c r="S160" i="10"/>
  <c r="R160" i="10"/>
  <c r="R158" i="10" s="1"/>
  <c r="Q160" i="10"/>
  <c r="P160" i="10"/>
  <c r="O160" i="10"/>
  <c r="N160" i="10"/>
  <c r="M160" i="10"/>
  <c r="T153" i="10"/>
  <c r="S153" i="10"/>
  <c r="R153" i="10"/>
  <c r="Q153" i="10"/>
  <c r="P153" i="10"/>
  <c r="O153" i="10"/>
  <c r="N153" i="10"/>
  <c r="M153" i="10"/>
  <c r="T151" i="10"/>
  <c r="S151" i="10"/>
  <c r="R151" i="10"/>
  <c r="Q151" i="10"/>
  <c r="P151" i="10"/>
  <c r="O151" i="10"/>
  <c r="N151" i="10"/>
  <c r="M151" i="10"/>
  <c r="T147" i="10"/>
  <c r="S147" i="10"/>
  <c r="R147" i="10"/>
  <c r="Q147" i="10"/>
  <c r="P147" i="10"/>
  <c r="O147" i="10"/>
  <c r="N147" i="10"/>
  <c r="M147" i="10"/>
  <c r="T141" i="10"/>
  <c r="S141" i="10"/>
  <c r="R141" i="10"/>
  <c r="Q141" i="10"/>
  <c r="P141" i="10"/>
  <c r="O141" i="10"/>
  <c r="N141" i="10"/>
  <c r="M141" i="10"/>
  <c r="T133" i="10"/>
  <c r="S133" i="10"/>
  <c r="R133" i="10"/>
  <c r="Q133" i="10"/>
  <c r="P133" i="10"/>
  <c r="O133" i="10"/>
  <c r="N133" i="10"/>
  <c r="M133" i="10"/>
  <c r="T130" i="10"/>
  <c r="S130" i="10"/>
  <c r="R130" i="10"/>
  <c r="Q130" i="10"/>
  <c r="P130" i="10"/>
  <c r="O130" i="10"/>
  <c r="N130" i="10"/>
  <c r="M130" i="10"/>
  <c r="T123" i="10"/>
  <c r="S123" i="10"/>
  <c r="R123" i="10"/>
  <c r="Q123" i="10"/>
  <c r="P123" i="10"/>
  <c r="O123" i="10"/>
  <c r="N123" i="10"/>
  <c r="M123" i="10"/>
  <c r="T119" i="10"/>
  <c r="S119" i="10"/>
  <c r="R119" i="10"/>
  <c r="Q119" i="10"/>
  <c r="P119" i="10"/>
  <c r="O119" i="10"/>
  <c r="N119" i="10"/>
  <c r="M119" i="10"/>
  <c r="T109" i="10"/>
  <c r="S109" i="10"/>
  <c r="R109" i="10"/>
  <c r="Q109" i="10"/>
  <c r="P109" i="10"/>
  <c r="O109" i="10"/>
  <c r="N109" i="10"/>
  <c r="M109" i="10"/>
  <c r="T105" i="10"/>
  <c r="S105" i="10"/>
  <c r="R105" i="10"/>
  <c r="Q105" i="10"/>
  <c r="P105" i="10"/>
  <c r="O105" i="10"/>
  <c r="N105" i="10"/>
  <c r="M105" i="10"/>
  <c r="T99" i="10"/>
  <c r="S99" i="10"/>
  <c r="R99" i="10"/>
  <c r="Q99" i="10"/>
  <c r="P99" i="10"/>
  <c r="O99" i="10"/>
  <c r="N99" i="10"/>
  <c r="M99" i="10"/>
  <c r="T67" i="10"/>
  <c r="S67" i="10"/>
  <c r="R67" i="10"/>
  <c r="Q67" i="10"/>
  <c r="P67" i="10"/>
  <c r="O67" i="10"/>
  <c r="N67" i="10"/>
  <c r="M67" i="10"/>
  <c r="T61" i="10"/>
  <c r="S61" i="10"/>
  <c r="R61" i="10"/>
  <c r="Q61" i="10"/>
  <c r="P61" i="10"/>
  <c r="O61" i="10"/>
  <c r="N61" i="10"/>
  <c r="M61" i="10"/>
  <c r="T53" i="10"/>
  <c r="S53" i="10"/>
  <c r="R53" i="10"/>
  <c r="Q53" i="10"/>
  <c r="P53" i="10"/>
  <c r="O53" i="10"/>
  <c r="N53" i="10"/>
  <c r="M53" i="10"/>
  <c r="T47" i="10"/>
  <c r="S47" i="10"/>
  <c r="R47" i="10"/>
  <c r="Q47" i="10"/>
  <c r="P47" i="10"/>
  <c r="O47" i="10"/>
  <c r="N47" i="10"/>
  <c r="M47" i="10"/>
  <c r="T42" i="10"/>
  <c r="S42" i="10"/>
  <c r="R42" i="10"/>
  <c r="Q42" i="10"/>
  <c r="P42" i="10"/>
  <c r="O42" i="10"/>
  <c r="N42" i="10"/>
  <c r="M42" i="10"/>
  <c r="T34" i="10"/>
  <c r="S34" i="10"/>
  <c r="R34" i="10"/>
  <c r="Q34" i="10"/>
  <c r="P34" i="10"/>
  <c r="O34" i="10"/>
  <c r="N34" i="10"/>
  <c r="M34" i="10"/>
  <c r="T12" i="10"/>
  <c r="S12" i="10"/>
  <c r="R12" i="10"/>
  <c r="Q12" i="10"/>
  <c r="Q11" i="10" s="1"/>
  <c r="Q10" i="10" s="1"/>
  <c r="P12" i="10"/>
  <c r="O12" i="10"/>
  <c r="N12" i="10"/>
  <c r="M12" i="10"/>
  <c r="M158" i="10" l="1"/>
  <c r="BJ158" i="10"/>
  <c r="BP158" i="10"/>
  <c r="S11" i="10"/>
  <c r="S10" i="10" s="1"/>
  <c r="BQ158" i="10"/>
  <c r="BM158" i="10"/>
  <c r="BM157" i="10" s="1"/>
  <c r="O11" i="10"/>
  <c r="O10" i="10" s="1"/>
  <c r="O158" i="10"/>
  <c r="Q211" i="10"/>
  <c r="BN11" i="10"/>
  <c r="BN10" i="10" s="1"/>
  <c r="BL158" i="10"/>
  <c r="M11" i="10"/>
  <c r="M10" i="10" s="1"/>
  <c r="BK11" i="10"/>
  <c r="BK10" i="10" s="1"/>
  <c r="S158" i="10"/>
  <c r="R11" i="10"/>
  <c r="R10" i="10" s="1"/>
  <c r="N11" i="10"/>
  <c r="N10" i="10" s="1"/>
  <c r="T11" i="10"/>
  <c r="T10" i="10" s="1"/>
  <c r="N158" i="10"/>
  <c r="T158" i="10"/>
  <c r="P211" i="10"/>
  <c r="AT158" i="10"/>
  <c r="AZ158" i="10"/>
  <c r="AW11" i="10"/>
  <c r="AW10" i="10" s="1"/>
  <c r="AU158" i="10"/>
  <c r="P11" i="10"/>
  <c r="P10" i="10" s="1"/>
  <c r="P158" i="10"/>
  <c r="AV158" i="10"/>
  <c r="AV211" i="10"/>
  <c r="AV210" i="10" s="1"/>
  <c r="BM11" i="10"/>
  <c r="BM10" i="10" s="1"/>
  <c r="BO158" i="10"/>
  <c r="BO157" i="10" s="1"/>
  <c r="BO245" i="10" s="1"/>
  <c r="Q158" i="10"/>
  <c r="M211" i="10"/>
  <c r="AS11" i="10"/>
  <c r="AS10" i="10" s="1"/>
  <c r="AW158" i="10"/>
  <c r="BM211" i="10"/>
  <c r="BM210" i="10" s="1"/>
  <c r="N211" i="10"/>
  <c r="N210" i="10" s="1"/>
  <c r="N157" i="10" s="1"/>
  <c r="R211" i="10"/>
  <c r="R210" i="10" s="1"/>
  <c r="R157" i="10" s="1"/>
  <c r="O211" i="10"/>
  <c r="O210" i="10" s="1"/>
  <c r="O157" i="10" s="1"/>
  <c r="S211" i="10"/>
  <c r="S210" i="10" s="1"/>
  <c r="S157" i="10" s="1"/>
  <c r="BQ11" i="10"/>
  <c r="BQ10" i="10" s="1"/>
  <c r="BK158" i="10"/>
  <c r="BK157" i="10" s="1"/>
  <c r="BK244" i="10" s="1"/>
  <c r="BL11" i="10"/>
  <c r="BL10" i="10" s="1"/>
  <c r="BJ211" i="10"/>
  <c r="BJ210" i="10" s="1"/>
  <c r="BJ157" i="10" s="1"/>
  <c r="BJ244" i="10" s="1"/>
  <c r="BN211" i="10"/>
  <c r="BN210" i="10" s="1"/>
  <c r="BN157" i="10" s="1"/>
  <c r="BN245" i="10" s="1"/>
  <c r="BQ157" i="10"/>
  <c r="AX11" i="10"/>
  <c r="AX10" i="10" s="1"/>
  <c r="AT11" i="10"/>
  <c r="AT10" i="10" s="1"/>
  <c r="AU211" i="10"/>
  <c r="AU210" i="10" s="1"/>
  <c r="AW211" i="10"/>
  <c r="AW210" i="10" s="1"/>
  <c r="AW157" i="10" s="1"/>
  <c r="AW244" i="10" s="1"/>
  <c r="AT211" i="10"/>
  <c r="AT210" i="10" s="1"/>
  <c r="AT157" i="10" s="1"/>
  <c r="AX211" i="10"/>
  <c r="AX210" i="10" s="1"/>
  <c r="AZ157" i="10"/>
  <c r="AZ245" i="10" s="1"/>
  <c r="AX158" i="10"/>
  <c r="AY158" i="10"/>
  <c r="AY157" i="10" s="1"/>
  <c r="AU11" i="10"/>
  <c r="AU10" i="10" s="1"/>
  <c r="AY11" i="10"/>
  <c r="AY10" i="10" s="1"/>
  <c r="AV11" i="10"/>
  <c r="AV10" i="10" s="1"/>
  <c r="Q210" i="10"/>
  <c r="Q157" i="10" s="1"/>
  <c r="M210" i="10"/>
  <c r="M157" i="10" s="1"/>
  <c r="P210" i="10"/>
  <c r="P157" i="10" s="1"/>
  <c r="BL157" i="10"/>
  <c r="BP157" i="10"/>
  <c r="BP245" i="10" s="1"/>
  <c r="T210" i="10"/>
  <c r="T157" i="10" s="1"/>
  <c r="AV157" i="10"/>
  <c r="AH245" i="10"/>
  <c r="AC245" i="10"/>
  <c r="AI245" i="10"/>
  <c r="AD244" i="10"/>
  <c r="AG244" i="10"/>
  <c r="AE245" i="10"/>
  <c r="AS158" i="10"/>
  <c r="AS157" i="10" s="1"/>
  <c r="AS245" i="10" s="1"/>
  <c r="AB245" i="10"/>
  <c r="AF245" i="10"/>
  <c r="AB244" i="10"/>
  <c r="AF244" i="10"/>
  <c r="BM244" i="10" l="1"/>
  <c r="BM245" i="10"/>
  <c r="AU157" i="10"/>
  <c r="BL245" i="10"/>
  <c r="BK245" i="10"/>
  <c r="Q245" i="10"/>
  <c r="BQ244" i="10"/>
  <c r="BL244" i="10"/>
  <c r="M245" i="10"/>
  <c r="P245" i="10"/>
  <c r="T245" i="10"/>
  <c r="BO244" i="10"/>
  <c r="BP244" i="10"/>
  <c r="BJ245" i="10"/>
  <c r="BN244" i="10"/>
  <c r="AZ244" i="10"/>
  <c r="BQ245" i="10"/>
  <c r="AX157" i="10"/>
  <c r="AX244" i="10" s="1"/>
  <c r="AU245" i="10"/>
  <c r="AY244" i="10"/>
  <c r="AT245" i="10"/>
  <c r="AY245" i="10"/>
  <c r="AU244" i="10"/>
  <c r="AV244" i="10"/>
  <c r="AV245" i="10"/>
  <c r="AT244" i="10"/>
  <c r="R245" i="10"/>
  <c r="R244" i="10"/>
  <c r="P244" i="10"/>
  <c r="T244" i="10"/>
  <c r="N245" i="10"/>
  <c r="S244" i="10"/>
  <c r="N244" i="10"/>
  <c r="O245" i="10"/>
  <c r="AW245" i="10"/>
  <c r="S245" i="10"/>
  <c r="Q244" i="10"/>
  <c r="O244" i="10"/>
  <c r="AH244" i="10"/>
  <c r="AI244" i="10"/>
  <c r="AD245" i="10"/>
  <c r="AC244" i="10"/>
  <c r="AG245" i="10"/>
  <c r="AE244" i="10"/>
  <c r="AS244" i="10"/>
  <c r="AN243" i="10"/>
  <c r="M243" i="12" s="1"/>
  <c r="AN242" i="10"/>
  <c r="M242" i="12" s="1"/>
  <c r="AN241" i="10"/>
  <c r="M241" i="12" s="1"/>
  <c r="AN240" i="10"/>
  <c r="M240" i="12" s="1"/>
  <c r="AN239" i="10"/>
  <c r="M239" i="12" s="1"/>
  <c r="AN238" i="10"/>
  <c r="M238" i="12" s="1"/>
  <c r="AN232" i="10"/>
  <c r="M232" i="12" s="1"/>
  <c r="AN231" i="10"/>
  <c r="M231" i="12" s="1"/>
  <c r="AN230" i="10"/>
  <c r="M230" i="12" s="1"/>
  <c r="AN229" i="10"/>
  <c r="M229" i="12" s="1"/>
  <c r="AN228" i="10"/>
  <c r="M228" i="12" s="1"/>
  <c r="AN227" i="10"/>
  <c r="M227" i="12" s="1"/>
  <c r="AN226" i="10"/>
  <c r="M226" i="12" s="1"/>
  <c r="AN225" i="10"/>
  <c r="M225" i="12" s="1"/>
  <c r="AN224" i="10"/>
  <c r="M224" i="12" s="1"/>
  <c r="AN223" i="10"/>
  <c r="M223" i="12" s="1"/>
  <c r="AN222" i="10"/>
  <c r="M222" i="12" s="1"/>
  <c r="BC221" i="10"/>
  <c r="BB221" i="10"/>
  <c r="BA221" i="10"/>
  <c r="AR221" i="10"/>
  <c r="AQ221" i="10"/>
  <c r="AP221" i="10"/>
  <c r="AO221" i="10"/>
  <c r="AN220" i="10"/>
  <c r="M220" i="12" s="1"/>
  <c r="AN219" i="10"/>
  <c r="M219" i="12" s="1"/>
  <c r="AN218" i="10"/>
  <c r="M218" i="12" s="1"/>
  <c r="AN217" i="10"/>
  <c r="M217" i="12" s="1"/>
  <c r="AN216" i="10"/>
  <c r="M216" i="12" s="1"/>
  <c r="AN215" i="10"/>
  <c r="M215" i="12" s="1"/>
  <c r="AN214" i="10"/>
  <c r="M214" i="12" s="1"/>
  <c r="AN213" i="10"/>
  <c r="M213" i="12" s="1"/>
  <c r="BC212" i="10"/>
  <c r="BB212" i="10"/>
  <c r="BA212" i="10"/>
  <c r="AR212" i="10"/>
  <c r="AQ212" i="10"/>
  <c r="AP212" i="10"/>
  <c r="AO212" i="10"/>
  <c r="AN209" i="10"/>
  <c r="M209" i="12" s="1"/>
  <c r="AN208" i="10"/>
  <c r="M208" i="12" s="1"/>
  <c r="AN207" i="10"/>
  <c r="M207" i="12" s="1"/>
  <c r="BC206" i="10"/>
  <c r="BB206" i="10"/>
  <c r="BA206" i="10"/>
  <c r="AR206" i="10"/>
  <c r="AQ206" i="10"/>
  <c r="AP206" i="10"/>
  <c r="AO206" i="10"/>
  <c r="AN205" i="10"/>
  <c r="M205" i="12" s="1"/>
  <c r="AN204" i="10"/>
  <c r="M204" i="12" s="1"/>
  <c r="AN203" i="10"/>
  <c r="M203" i="12" s="1"/>
  <c r="BC202" i="10"/>
  <c r="BB202" i="10"/>
  <c r="BA202" i="10"/>
  <c r="AR202" i="10"/>
  <c r="AQ202" i="10"/>
  <c r="AP202" i="10"/>
  <c r="AO202" i="10"/>
  <c r="AN201" i="10"/>
  <c r="M201" i="12" s="1"/>
  <c r="AN200" i="10"/>
  <c r="M200" i="12" s="1"/>
  <c r="AN199" i="10"/>
  <c r="M199" i="12" s="1"/>
  <c r="AN198" i="10"/>
  <c r="M198" i="12" s="1"/>
  <c r="AN197" i="10"/>
  <c r="M197" i="12" s="1"/>
  <c r="AN196" i="10"/>
  <c r="M196" i="12" s="1"/>
  <c r="BC195" i="10"/>
  <c r="BB195" i="10"/>
  <c r="BA195" i="10"/>
  <c r="AR195" i="10"/>
  <c r="AQ195" i="10"/>
  <c r="AP195" i="10"/>
  <c r="AO195" i="10"/>
  <c r="AN194" i="10"/>
  <c r="M194" i="12" s="1"/>
  <c r="AN193" i="10"/>
  <c r="M193" i="12" s="1"/>
  <c r="AN192" i="10"/>
  <c r="M192" i="12" s="1"/>
  <c r="AN191" i="10"/>
  <c r="M191" i="12" s="1"/>
  <c r="AN190" i="10"/>
  <c r="M190" i="12" s="1"/>
  <c r="AN189" i="10"/>
  <c r="M189" i="12" s="1"/>
  <c r="AN188" i="10"/>
  <c r="M188" i="12" s="1"/>
  <c r="AN187" i="10"/>
  <c r="M187" i="12" s="1"/>
  <c r="AN186" i="10"/>
  <c r="M186" i="12" s="1"/>
  <c r="AN185" i="10"/>
  <c r="M185" i="12" s="1"/>
  <c r="AN184" i="10"/>
  <c r="M184" i="12" s="1"/>
  <c r="AN183" i="10"/>
  <c r="M183" i="12" s="1"/>
  <c r="BC182" i="10"/>
  <c r="BB182" i="10"/>
  <c r="BA182" i="10"/>
  <c r="AR182" i="10"/>
  <c r="AQ182" i="10"/>
  <c r="AP182" i="10"/>
  <c r="AO182" i="10"/>
  <c r="AN181" i="10"/>
  <c r="M181" i="12" s="1"/>
  <c r="AN180" i="10"/>
  <c r="M180" i="12" s="1"/>
  <c r="AN179" i="10"/>
  <c r="M179" i="12" s="1"/>
  <c r="AN178" i="10"/>
  <c r="M178" i="12" s="1"/>
  <c r="AN177" i="10"/>
  <c r="M177" i="12" s="1"/>
  <c r="AN176" i="10"/>
  <c r="M176" i="12" s="1"/>
  <c r="AN175" i="10"/>
  <c r="M175" i="12" s="1"/>
  <c r="AN174" i="10"/>
  <c r="M174" i="12" s="1"/>
  <c r="AN173" i="10"/>
  <c r="M173" i="12" s="1"/>
  <c r="AN172" i="10"/>
  <c r="M172" i="12" s="1"/>
  <c r="AN171" i="10"/>
  <c r="M171" i="12" s="1"/>
  <c r="AN170" i="10"/>
  <c r="M170" i="12" s="1"/>
  <c r="AN169" i="10"/>
  <c r="M169" i="12" s="1"/>
  <c r="AN168" i="10"/>
  <c r="M168" i="12" s="1"/>
  <c r="AN167" i="10"/>
  <c r="M167" i="12" s="1"/>
  <c r="AN166" i="10"/>
  <c r="M166" i="12" s="1"/>
  <c r="AN165" i="10"/>
  <c r="M165" i="12" s="1"/>
  <c r="AN164" i="10"/>
  <c r="M164" i="12" s="1"/>
  <c r="AN163" i="10"/>
  <c r="M163" i="12" s="1"/>
  <c r="AN162" i="10"/>
  <c r="M162" i="12" s="1"/>
  <c r="AN161" i="10"/>
  <c r="M161" i="12" s="1"/>
  <c r="BC160" i="10"/>
  <c r="BB160" i="10"/>
  <c r="BA160" i="10"/>
  <c r="AR160" i="10"/>
  <c r="AQ160" i="10"/>
  <c r="AP160" i="10"/>
  <c r="AO160" i="10"/>
  <c r="AN159" i="10"/>
  <c r="M159" i="12" s="1"/>
  <c r="AN155" i="10"/>
  <c r="M155" i="12" s="1"/>
  <c r="AN154" i="10"/>
  <c r="M154" i="12" s="1"/>
  <c r="BC153" i="10"/>
  <c r="BB153" i="10"/>
  <c r="BA153" i="10"/>
  <c r="AR153" i="10"/>
  <c r="AQ153" i="10"/>
  <c r="AP153" i="10"/>
  <c r="AO153" i="10"/>
  <c r="AN152" i="10"/>
  <c r="M152" i="12" s="1"/>
  <c r="BC151" i="10"/>
  <c r="BB151" i="10"/>
  <c r="BA151" i="10"/>
  <c r="AR151" i="10"/>
  <c r="AQ151" i="10"/>
  <c r="AP151" i="10"/>
  <c r="AO151" i="10"/>
  <c r="AN150" i="10"/>
  <c r="M150" i="12" s="1"/>
  <c r="AN149" i="10"/>
  <c r="M149" i="12" s="1"/>
  <c r="AN148" i="10"/>
  <c r="M148" i="12" s="1"/>
  <c r="BC147" i="10"/>
  <c r="BB147" i="10"/>
  <c r="BA147" i="10"/>
  <c r="AR147" i="10"/>
  <c r="AQ147" i="10"/>
  <c r="AP147" i="10"/>
  <c r="AO147" i="10"/>
  <c r="AN146" i="10"/>
  <c r="M146" i="12" s="1"/>
  <c r="M145" i="12"/>
  <c r="AN144" i="10"/>
  <c r="M144" i="12" s="1"/>
  <c r="AN143" i="10"/>
  <c r="M143" i="12" s="1"/>
  <c r="AN142" i="10"/>
  <c r="M142" i="12" s="1"/>
  <c r="BC141" i="10"/>
  <c r="BB141" i="10"/>
  <c r="BA141" i="10"/>
  <c r="AR141" i="10"/>
  <c r="AQ141" i="10"/>
  <c r="AP141" i="10"/>
  <c r="AO141" i="10"/>
  <c r="AN140" i="10"/>
  <c r="M140" i="12" s="1"/>
  <c r="AN139" i="10"/>
  <c r="M139" i="12" s="1"/>
  <c r="AN138" i="10"/>
  <c r="M138" i="12" s="1"/>
  <c r="AN137" i="10"/>
  <c r="M137" i="12" s="1"/>
  <c r="AN136" i="10"/>
  <c r="M136" i="12" s="1"/>
  <c r="AN135" i="10"/>
  <c r="M135" i="12" s="1"/>
  <c r="AN134" i="10"/>
  <c r="M134" i="12" s="1"/>
  <c r="BC133" i="10"/>
  <c r="BB133" i="10"/>
  <c r="BA133" i="10"/>
  <c r="AR133" i="10"/>
  <c r="AQ133" i="10"/>
  <c r="AP133" i="10"/>
  <c r="AO133" i="10"/>
  <c r="AN132" i="10"/>
  <c r="M132" i="12" s="1"/>
  <c r="AN131" i="10"/>
  <c r="M131" i="12" s="1"/>
  <c r="BC130" i="10"/>
  <c r="BB130" i="10"/>
  <c r="BA130" i="10"/>
  <c r="AR130" i="10"/>
  <c r="AQ130" i="10"/>
  <c r="AP130" i="10"/>
  <c r="AO130" i="10"/>
  <c r="AN129" i="10"/>
  <c r="M129" i="12" s="1"/>
  <c r="AN128" i="10"/>
  <c r="M128" i="12" s="1"/>
  <c r="AN127" i="10"/>
  <c r="M127" i="12" s="1"/>
  <c r="AN126" i="10"/>
  <c r="M126" i="12" s="1"/>
  <c r="AN125" i="10"/>
  <c r="M125" i="12" s="1"/>
  <c r="AN124" i="10"/>
  <c r="M124" i="12" s="1"/>
  <c r="BC123" i="10"/>
  <c r="BB123" i="10"/>
  <c r="BA123" i="10"/>
  <c r="AR123" i="10"/>
  <c r="AQ123" i="10"/>
  <c r="AP123" i="10"/>
  <c r="AO123" i="10"/>
  <c r="AN122" i="10"/>
  <c r="M122" i="12" s="1"/>
  <c r="AN121" i="10"/>
  <c r="M121" i="12" s="1"/>
  <c r="AN120" i="10"/>
  <c r="M120" i="12" s="1"/>
  <c r="BC119" i="10"/>
  <c r="BB119" i="10"/>
  <c r="BA119" i="10"/>
  <c r="AR119" i="10"/>
  <c r="AQ119" i="10"/>
  <c r="AP119" i="10"/>
  <c r="AO119" i="10"/>
  <c r="AN118" i="10"/>
  <c r="M118" i="12" s="1"/>
  <c r="AN117" i="10"/>
  <c r="M117" i="12" s="1"/>
  <c r="AN116" i="10"/>
  <c r="M116" i="12" s="1"/>
  <c r="AN115" i="10"/>
  <c r="M115" i="12" s="1"/>
  <c r="AN114" i="10"/>
  <c r="M114" i="12" s="1"/>
  <c r="AN113" i="10"/>
  <c r="M113" i="12" s="1"/>
  <c r="BC112" i="10"/>
  <c r="BB112" i="10"/>
  <c r="BA112" i="10"/>
  <c r="AR112" i="10"/>
  <c r="AQ112" i="10"/>
  <c r="AP112" i="10"/>
  <c r="AO112" i="10"/>
  <c r="AN111" i="10"/>
  <c r="M111" i="12" s="1"/>
  <c r="AN110" i="10"/>
  <c r="M110" i="12" s="1"/>
  <c r="BC109" i="10"/>
  <c r="BB109" i="10"/>
  <c r="BA109" i="10"/>
  <c r="AR109" i="10"/>
  <c r="AQ109" i="10"/>
  <c r="AP109" i="10"/>
  <c r="AO109" i="10"/>
  <c r="AN108" i="10"/>
  <c r="M108" i="12" s="1"/>
  <c r="AN107" i="10"/>
  <c r="M107" i="12" s="1"/>
  <c r="AN106" i="10"/>
  <c r="M106" i="12" s="1"/>
  <c r="BC105" i="10"/>
  <c r="BB105" i="10"/>
  <c r="BA105" i="10"/>
  <c r="AR105" i="10"/>
  <c r="AQ105" i="10"/>
  <c r="AP105" i="10"/>
  <c r="AO105" i="10"/>
  <c r="AN104" i="10"/>
  <c r="M104" i="12" s="1"/>
  <c r="AN103" i="10"/>
  <c r="M103" i="12" s="1"/>
  <c r="AN102" i="10"/>
  <c r="M102" i="12" s="1"/>
  <c r="AN101" i="10"/>
  <c r="M101" i="12" s="1"/>
  <c r="AN100" i="10"/>
  <c r="M100" i="12" s="1"/>
  <c r="BC99" i="10"/>
  <c r="BB99" i="10"/>
  <c r="BA99" i="10"/>
  <c r="AR99" i="10"/>
  <c r="AQ99" i="10"/>
  <c r="AP99" i="10"/>
  <c r="AO99" i="10"/>
  <c r="AN98" i="10"/>
  <c r="M98" i="12" s="1"/>
  <c r="AN97" i="10"/>
  <c r="M97" i="12" s="1"/>
  <c r="AN96" i="10"/>
  <c r="M96" i="12" s="1"/>
  <c r="AN95" i="10"/>
  <c r="M95" i="12" s="1"/>
  <c r="AN94" i="10"/>
  <c r="M94" i="12" s="1"/>
  <c r="AN93" i="10"/>
  <c r="M93" i="12" s="1"/>
  <c r="AN92" i="10"/>
  <c r="M92" i="12" s="1"/>
  <c r="AN91" i="10"/>
  <c r="M91" i="12" s="1"/>
  <c r="AN90" i="10"/>
  <c r="M90" i="12" s="1"/>
  <c r="AN89" i="10"/>
  <c r="M89" i="12" s="1"/>
  <c r="AN88" i="10"/>
  <c r="M88" i="12" s="1"/>
  <c r="AN87" i="10"/>
  <c r="M87" i="12" s="1"/>
  <c r="AN86" i="10"/>
  <c r="M86" i="12" s="1"/>
  <c r="AN85" i="10"/>
  <c r="M85" i="12" s="1"/>
  <c r="AN84" i="10"/>
  <c r="M84" i="12" s="1"/>
  <c r="AN83" i="10"/>
  <c r="M83" i="12" s="1"/>
  <c r="AN82" i="10"/>
  <c r="M82" i="12" s="1"/>
  <c r="AN81" i="10"/>
  <c r="M81" i="12" s="1"/>
  <c r="AN80" i="10"/>
  <c r="M80" i="12" s="1"/>
  <c r="AN79" i="10"/>
  <c r="M79" i="12" s="1"/>
  <c r="AN78" i="10"/>
  <c r="M78" i="12" s="1"/>
  <c r="AN77" i="10"/>
  <c r="M77" i="12" s="1"/>
  <c r="AN76" i="10"/>
  <c r="M76" i="12" s="1"/>
  <c r="AN75" i="10"/>
  <c r="M75" i="12" s="1"/>
  <c r="AN74" i="10"/>
  <c r="M74" i="12" s="1"/>
  <c r="AN73" i="10"/>
  <c r="M73" i="12" s="1"/>
  <c r="AN72" i="10"/>
  <c r="M72" i="12" s="1"/>
  <c r="AN71" i="10"/>
  <c r="M71" i="12" s="1"/>
  <c r="AN70" i="10"/>
  <c r="M70" i="12" s="1"/>
  <c r="AN69" i="10"/>
  <c r="M69" i="12" s="1"/>
  <c r="AN68" i="10"/>
  <c r="M68" i="12" s="1"/>
  <c r="BC67" i="10"/>
  <c r="BB67" i="10"/>
  <c r="BA67" i="10"/>
  <c r="AR67" i="10"/>
  <c r="AQ67" i="10"/>
  <c r="AP67" i="10"/>
  <c r="AO67" i="10"/>
  <c r="AN66" i="10"/>
  <c r="M66" i="12" s="1"/>
  <c r="AN65" i="10"/>
  <c r="M65" i="12" s="1"/>
  <c r="AN64" i="10"/>
  <c r="M64" i="12" s="1"/>
  <c r="AN63" i="10"/>
  <c r="M63" i="12" s="1"/>
  <c r="AN62" i="10"/>
  <c r="M62" i="12" s="1"/>
  <c r="BC61" i="10"/>
  <c r="BB61" i="10"/>
  <c r="BA61" i="10"/>
  <c r="AR61" i="10"/>
  <c r="AQ61" i="10"/>
  <c r="AP61" i="10"/>
  <c r="AO61" i="10"/>
  <c r="AN60" i="10"/>
  <c r="M60" i="12" s="1"/>
  <c r="AN59" i="10"/>
  <c r="M59" i="12" s="1"/>
  <c r="AN58" i="10"/>
  <c r="M58" i="12" s="1"/>
  <c r="AN57" i="10"/>
  <c r="M57" i="12" s="1"/>
  <c r="AN56" i="10"/>
  <c r="M56" i="12" s="1"/>
  <c r="AN55" i="10"/>
  <c r="M55" i="12" s="1"/>
  <c r="AN54" i="10"/>
  <c r="M54" i="12" s="1"/>
  <c r="BC53" i="10"/>
  <c r="BB53" i="10"/>
  <c r="BA53" i="10"/>
  <c r="AR53" i="10"/>
  <c r="AQ53" i="10"/>
  <c r="AP53" i="10"/>
  <c r="AO53" i="10"/>
  <c r="AN52" i="10"/>
  <c r="M52" i="12" s="1"/>
  <c r="AN51" i="10"/>
  <c r="M51" i="12" s="1"/>
  <c r="AN50" i="10"/>
  <c r="M50" i="12" s="1"/>
  <c r="AN49" i="10"/>
  <c r="M49" i="12" s="1"/>
  <c r="AN48" i="10"/>
  <c r="M48" i="12" s="1"/>
  <c r="BC47" i="10"/>
  <c r="BB47" i="10"/>
  <c r="BA47" i="10"/>
  <c r="AR47" i="10"/>
  <c r="AQ47" i="10"/>
  <c r="AP47" i="10"/>
  <c r="AO47" i="10"/>
  <c r="M46" i="12"/>
  <c r="M45" i="12"/>
  <c r="M44" i="12"/>
  <c r="M43" i="12"/>
  <c r="BC42" i="10"/>
  <c r="BB42" i="10"/>
  <c r="BA42" i="10"/>
  <c r="AR42" i="10"/>
  <c r="AQ42" i="10"/>
  <c r="AP42" i="10"/>
  <c r="AO42" i="10"/>
  <c r="AN41" i="10"/>
  <c r="M41" i="12" s="1"/>
  <c r="M40" i="12"/>
  <c r="AN39" i="10"/>
  <c r="M39" i="12" s="1"/>
  <c r="AN38" i="10"/>
  <c r="M38" i="12" s="1"/>
  <c r="AN37" i="10"/>
  <c r="M37" i="12" s="1"/>
  <c r="AN36" i="10"/>
  <c r="M36" i="12" s="1"/>
  <c r="AN35" i="10"/>
  <c r="M35" i="12" s="1"/>
  <c r="BC34" i="10"/>
  <c r="BB34" i="10"/>
  <c r="BA34" i="10"/>
  <c r="AR34" i="10"/>
  <c r="AQ34" i="10"/>
  <c r="AP34" i="10"/>
  <c r="AO34" i="10"/>
  <c r="AN33" i="10"/>
  <c r="M33" i="12" s="1"/>
  <c r="AN32" i="10"/>
  <c r="M32" i="12" s="1"/>
  <c r="AN31" i="10"/>
  <c r="M31" i="12" s="1"/>
  <c r="AN30" i="10"/>
  <c r="M30" i="12" s="1"/>
  <c r="AN29" i="10"/>
  <c r="M29" i="12" s="1"/>
  <c r="AN28" i="10"/>
  <c r="M28" i="12" s="1"/>
  <c r="AN27" i="10"/>
  <c r="M27" i="12" s="1"/>
  <c r="AN26" i="10"/>
  <c r="M26" i="12" s="1"/>
  <c r="AN25" i="10"/>
  <c r="M25" i="12" s="1"/>
  <c r="AN24" i="10"/>
  <c r="M24" i="12" s="1"/>
  <c r="AN23" i="10"/>
  <c r="M23" i="12" s="1"/>
  <c r="AN22" i="10"/>
  <c r="M22" i="12" s="1"/>
  <c r="AN21" i="10"/>
  <c r="M21" i="12" s="1"/>
  <c r="AN20" i="10"/>
  <c r="M20" i="12" s="1"/>
  <c r="AN19" i="10"/>
  <c r="M19" i="12" s="1"/>
  <c r="AN18" i="10"/>
  <c r="M18" i="12" s="1"/>
  <c r="AN17" i="10"/>
  <c r="M17" i="12" s="1"/>
  <c r="AN16" i="10"/>
  <c r="M16" i="12" s="1"/>
  <c r="AN15" i="10"/>
  <c r="M15" i="12" s="1"/>
  <c r="M14" i="12"/>
  <c r="AN13" i="10"/>
  <c r="M13" i="12" s="1"/>
  <c r="BC12" i="10"/>
  <c r="BB12" i="10"/>
  <c r="BA12" i="10"/>
  <c r="AR12" i="10"/>
  <c r="AQ12" i="10"/>
  <c r="AP12" i="10"/>
  <c r="AO12" i="10"/>
  <c r="K243" i="12"/>
  <c r="K242" i="12"/>
  <c r="K241" i="12"/>
  <c r="K240" i="12"/>
  <c r="K239" i="12"/>
  <c r="K232" i="12"/>
  <c r="K231" i="12"/>
  <c r="K230" i="12"/>
  <c r="K229" i="12"/>
  <c r="K228" i="12"/>
  <c r="K227" i="12"/>
  <c r="K226" i="12"/>
  <c r="K225" i="12"/>
  <c r="K224" i="12"/>
  <c r="K223" i="12"/>
  <c r="K222" i="12"/>
  <c r="K220" i="12"/>
  <c r="K219" i="12"/>
  <c r="K218" i="12"/>
  <c r="K217" i="12"/>
  <c r="K216" i="12"/>
  <c r="K215" i="12"/>
  <c r="K214" i="12"/>
  <c r="K213" i="12"/>
  <c r="K209" i="12"/>
  <c r="K207" i="12"/>
  <c r="K205" i="12"/>
  <c r="K203" i="12"/>
  <c r="K201" i="12"/>
  <c r="K200" i="12"/>
  <c r="K199" i="12"/>
  <c r="K198" i="12"/>
  <c r="K197" i="12"/>
  <c r="K196" i="12"/>
  <c r="K194" i="12"/>
  <c r="K193" i="12"/>
  <c r="K192" i="12"/>
  <c r="K191" i="12"/>
  <c r="K190" i="12"/>
  <c r="K189" i="12"/>
  <c r="K188" i="12"/>
  <c r="K187" i="12"/>
  <c r="K186" i="12"/>
  <c r="K185" i="12"/>
  <c r="K184" i="12"/>
  <c r="K183" i="12"/>
  <c r="AL182" i="10"/>
  <c r="AL158" i="10" s="1"/>
  <c r="AL157" i="10" s="1"/>
  <c r="K181" i="12"/>
  <c r="K180" i="12"/>
  <c r="K179" i="12"/>
  <c r="K178" i="12"/>
  <c r="K177" i="12"/>
  <c r="K176" i="12"/>
  <c r="K175" i="12"/>
  <c r="K174" i="12"/>
  <c r="K173" i="12"/>
  <c r="K172" i="12"/>
  <c r="K171" i="12"/>
  <c r="K170" i="12"/>
  <c r="K169" i="12"/>
  <c r="K168" i="12"/>
  <c r="K167" i="12"/>
  <c r="K166" i="12"/>
  <c r="K165" i="12"/>
  <c r="K164" i="12"/>
  <c r="K163" i="12"/>
  <c r="K162" i="12"/>
  <c r="K161" i="12"/>
  <c r="K159" i="12"/>
  <c r="K155" i="12"/>
  <c r="K154" i="12"/>
  <c r="K152" i="12"/>
  <c r="K150" i="12"/>
  <c r="K148" i="12"/>
  <c r="K146" i="12"/>
  <c r="K145" i="12"/>
  <c r="K144" i="12"/>
  <c r="K143" i="12"/>
  <c r="K142" i="12"/>
  <c r="K140" i="12"/>
  <c r="K139" i="12"/>
  <c r="K138" i="12"/>
  <c r="K137" i="12"/>
  <c r="K136" i="12"/>
  <c r="K134" i="12"/>
  <c r="K132" i="12"/>
  <c r="K131" i="12"/>
  <c r="K129" i="12"/>
  <c r="K128" i="12"/>
  <c r="K127" i="12"/>
  <c r="K126" i="12"/>
  <c r="K125" i="12"/>
  <c r="K124" i="12"/>
  <c r="K122" i="12"/>
  <c r="K121" i="12"/>
  <c r="K120" i="12"/>
  <c r="K118" i="12"/>
  <c r="K117" i="12"/>
  <c r="K116" i="12"/>
  <c r="K115" i="12"/>
  <c r="K114" i="12"/>
  <c r="K113" i="12"/>
  <c r="K111" i="12"/>
  <c r="K110" i="12"/>
  <c r="K108" i="12"/>
  <c r="K107" i="12"/>
  <c r="K106" i="12"/>
  <c r="K104" i="12"/>
  <c r="K103" i="12"/>
  <c r="K102" i="12"/>
  <c r="K101" i="12"/>
  <c r="K100" i="12"/>
  <c r="K98" i="12"/>
  <c r="K97" i="12"/>
  <c r="K96" i="12"/>
  <c r="K95" i="12"/>
  <c r="K94" i="12"/>
  <c r="K93" i="12"/>
  <c r="K92" i="12"/>
  <c r="K91" i="12"/>
  <c r="K90" i="12"/>
  <c r="K89" i="12"/>
  <c r="K88" i="12"/>
  <c r="K87" i="12"/>
  <c r="K86" i="12"/>
  <c r="K85" i="12"/>
  <c r="K84" i="12"/>
  <c r="K83" i="12"/>
  <c r="K82" i="12"/>
  <c r="K81" i="12"/>
  <c r="K80" i="12"/>
  <c r="K79" i="12"/>
  <c r="K78" i="12"/>
  <c r="K77" i="12"/>
  <c r="K76" i="12"/>
  <c r="K75" i="12"/>
  <c r="K74" i="12"/>
  <c r="K73" i="12"/>
  <c r="K72" i="12"/>
  <c r="K71" i="12"/>
  <c r="K70" i="12"/>
  <c r="K69" i="12"/>
  <c r="K68" i="12"/>
  <c r="K66" i="12"/>
  <c r="K65" i="12"/>
  <c r="K64" i="12"/>
  <c r="K63" i="12"/>
  <c r="K62" i="12"/>
  <c r="K60" i="12"/>
  <c r="K59" i="12"/>
  <c r="K58" i="12"/>
  <c r="K57" i="12"/>
  <c r="K56" i="12"/>
  <c r="K55" i="12"/>
  <c r="K54" i="12"/>
  <c r="K52" i="12"/>
  <c r="K51" i="12"/>
  <c r="K50" i="12"/>
  <c r="K49" i="12"/>
  <c r="K48" i="12"/>
  <c r="K46" i="12"/>
  <c r="K45" i="12"/>
  <c r="K44" i="12"/>
  <c r="K43" i="12"/>
  <c r="K41" i="12"/>
  <c r="K40" i="12"/>
  <c r="K39" i="12"/>
  <c r="K38" i="12"/>
  <c r="K37" i="12"/>
  <c r="K36" i="12"/>
  <c r="K35" i="12"/>
  <c r="AL34" i="10"/>
  <c r="AL11" i="10" s="1"/>
  <c r="AL10" i="10" s="1"/>
  <c r="AK34" i="10"/>
  <c r="AK11" i="10" s="1"/>
  <c r="AK10" i="10" s="1"/>
  <c r="AJ34" i="10"/>
  <c r="AJ11" i="10" s="1"/>
  <c r="AJ10" i="10" s="1"/>
  <c r="AA34" i="10"/>
  <c r="AA11" i="10" s="1"/>
  <c r="AA10" i="10" s="1"/>
  <c r="Z34" i="10"/>
  <c r="Z11" i="10" s="1"/>
  <c r="Z10" i="10" s="1"/>
  <c r="Y34" i="10"/>
  <c r="Y11" i="10" s="1"/>
  <c r="Y10" i="10" s="1"/>
  <c r="K33" i="12"/>
  <c r="K32" i="12"/>
  <c r="K31" i="12"/>
  <c r="K30" i="12"/>
  <c r="K29" i="12"/>
  <c r="K28" i="12"/>
  <c r="K27" i="12"/>
  <c r="K26" i="12"/>
  <c r="K25" i="12"/>
  <c r="K24" i="12"/>
  <c r="K23" i="12"/>
  <c r="K22" i="12"/>
  <c r="K21" i="12"/>
  <c r="K20" i="12"/>
  <c r="K19" i="12"/>
  <c r="K18" i="12"/>
  <c r="K17" i="12"/>
  <c r="K16" i="12"/>
  <c r="K15" i="12"/>
  <c r="K14" i="12"/>
  <c r="K13" i="12"/>
  <c r="W243" i="9"/>
  <c r="L243" i="12" s="1"/>
  <c r="W242" i="9"/>
  <c r="L242" i="12" s="1"/>
  <c r="W241" i="9"/>
  <c r="L241" i="12" s="1"/>
  <c r="W240" i="9"/>
  <c r="L240" i="12" s="1"/>
  <c r="W239" i="9"/>
  <c r="L239" i="12" s="1"/>
  <c r="W238" i="9"/>
  <c r="L238" i="12" s="1"/>
  <c r="W232" i="9"/>
  <c r="L232" i="12" s="1"/>
  <c r="W231" i="9"/>
  <c r="L231" i="12" s="1"/>
  <c r="W230" i="9"/>
  <c r="L230" i="12" s="1"/>
  <c r="W229" i="9"/>
  <c r="L229" i="12" s="1"/>
  <c r="W228" i="9"/>
  <c r="L228" i="12" s="1"/>
  <c r="W227" i="9"/>
  <c r="L227" i="12" s="1"/>
  <c r="W226" i="9"/>
  <c r="L226" i="12" s="1"/>
  <c r="W225" i="9"/>
  <c r="L225" i="12" s="1"/>
  <c r="W224" i="9"/>
  <c r="L224" i="12" s="1"/>
  <c r="W223" i="9"/>
  <c r="L223" i="12" s="1"/>
  <c r="W222" i="9"/>
  <c r="L222" i="12" s="1"/>
  <c r="AD221" i="9"/>
  <c r="AC221" i="9"/>
  <c r="AB221" i="9"/>
  <c r="AA221" i="9"/>
  <c r="Z221" i="9"/>
  <c r="Y221" i="9"/>
  <c r="X221" i="9"/>
  <c r="W220" i="9"/>
  <c r="L220" i="12" s="1"/>
  <c r="W219" i="9"/>
  <c r="L219" i="12" s="1"/>
  <c r="W218" i="9"/>
  <c r="L218" i="12" s="1"/>
  <c r="W217" i="9"/>
  <c r="L217" i="12" s="1"/>
  <c r="W216" i="9"/>
  <c r="L216" i="12" s="1"/>
  <c r="W215" i="9"/>
  <c r="L215" i="12" s="1"/>
  <c r="W214" i="9"/>
  <c r="L214" i="12" s="1"/>
  <c r="W213" i="9"/>
  <c r="L213" i="12" s="1"/>
  <c r="AD212" i="9"/>
  <c r="AC212" i="9"/>
  <c r="AB212" i="9"/>
  <c r="AA212" i="9"/>
  <c r="Z212" i="9"/>
  <c r="Y212" i="9"/>
  <c r="X212" i="9"/>
  <c r="W209" i="9"/>
  <c r="L209" i="12" s="1"/>
  <c r="W208" i="9"/>
  <c r="L208" i="12" s="1"/>
  <c r="W207" i="9"/>
  <c r="L207" i="12" s="1"/>
  <c r="AD206" i="9"/>
  <c r="AC206" i="9"/>
  <c r="AB206" i="9"/>
  <c r="AA206" i="9"/>
  <c r="Z206" i="9"/>
  <c r="Y206" i="9"/>
  <c r="X206" i="9"/>
  <c r="W205" i="9"/>
  <c r="L205" i="12" s="1"/>
  <c r="W204" i="9"/>
  <c r="L204" i="12" s="1"/>
  <c r="W203" i="9"/>
  <c r="L203" i="12" s="1"/>
  <c r="AD202" i="9"/>
  <c r="AC202" i="9"/>
  <c r="AB202" i="9"/>
  <c r="AA202" i="9"/>
  <c r="Z202" i="9"/>
  <c r="Y202" i="9"/>
  <c r="X202" i="9"/>
  <c r="W201" i="9"/>
  <c r="L201" i="12" s="1"/>
  <c r="W200" i="9"/>
  <c r="L200" i="12" s="1"/>
  <c r="W199" i="9"/>
  <c r="L199" i="12" s="1"/>
  <c r="W198" i="9"/>
  <c r="L198" i="12" s="1"/>
  <c r="W197" i="9"/>
  <c r="L197" i="12" s="1"/>
  <c r="W196" i="9"/>
  <c r="L196" i="12" s="1"/>
  <c r="AD195" i="9"/>
  <c r="AC195" i="9"/>
  <c r="AB195" i="9"/>
  <c r="AA195" i="9"/>
  <c r="Z195" i="9"/>
  <c r="Y195" i="9"/>
  <c r="X195" i="9"/>
  <c r="W194" i="9"/>
  <c r="L194" i="12" s="1"/>
  <c r="W193" i="9"/>
  <c r="L193" i="12" s="1"/>
  <c r="W192" i="9"/>
  <c r="L192" i="12" s="1"/>
  <c r="W191" i="9"/>
  <c r="L191" i="12" s="1"/>
  <c r="W190" i="9"/>
  <c r="L190" i="12" s="1"/>
  <c r="W189" i="9"/>
  <c r="L189" i="12" s="1"/>
  <c r="W188" i="9"/>
  <c r="L188" i="12" s="1"/>
  <c r="W187" i="9"/>
  <c r="L187" i="12" s="1"/>
  <c r="W186" i="9"/>
  <c r="L186" i="12" s="1"/>
  <c r="W185" i="9"/>
  <c r="L185" i="12" s="1"/>
  <c r="W184" i="9"/>
  <c r="L184" i="12" s="1"/>
  <c r="W183" i="9"/>
  <c r="L183" i="12" s="1"/>
  <c r="AD182" i="9"/>
  <c r="AC182" i="9"/>
  <c r="AB182" i="9"/>
  <c r="AA182" i="9"/>
  <c r="Z182" i="9"/>
  <c r="Y182" i="9"/>
  <c r="X182" i="9"/>
  <c r="W181" i="9"/>
  <c r="L181" i="12" s="1"/>
  <c r="W180" i="9"/>
  <c r="L180" i="12" s="1"/>
  <c r="W179" i="9"/>
  <c r="L179" i="12" s="1"/>
  <c r="W178" i="9"/>
  <c r="L178" i="12" s="1"/>
  <c r="W177" i="9"/>
  <c r="L177" i="12" s="1"/>
  <c r="W176" i="9"/>
  <c r="L176" i="12" s="1"/>
  <c r="W175" i="9"/>
  <c r="L175" i="12" s="1"/>
  <c r="W174" i="9"/>
  <c r="L174" i="12" s="1"/>
  <c r="W173" i="9"/>
  <c r="L173" i="12" s="1"/>
  <c r="W172" i="9"/>
  <c r="L172" i="12" s="1"/>
  <c r="W171" i="9"/>
  <c r="L171" i="12" s="1"/>
  <c r="W170" i="9"/>
  <c r="L170" i="12" s="1"/>
  <c r="W169" i="9"/>
  <c r="L169" i="12" s="1"/>
  <c r="W168" i="9"/>
  <c r="L168" i="12" s="1"/>
  <c r="W167" i="9"/>
  <c r="L167" i="12" s="1"/>
  <c r="W166" i="9"/>
  <c r="L166" i="12" s="1"/>
  <c r="W165" i="9"/>
  <c r="L165" i="12" s="1"/>
  <c r="W164" i="9"/>
  <c r="L164" i="12" s="1"/>
  <c r="W163" i="9"/>
  <c r="L163" i="12" s="1"/>
  <c r="W162" i="9"/>
  <c r="L162" i="12" s="1"/>
  <c r="W161" i="9"/>
  <c r="L161" i="12" s="1"/>
  <c r="AD160" i="9"/>
  <c r="AC160" i="9"/>
  <c r="AB160" i="9"/>
  <c r="AA160" i="9"/>
  <c r="Z160" i="9"/>
  <c r="Y160" i="9"/>
  <c r="X160" i="9"/>
  <c r="W159" i="9"/>
  <c r="L159" i="12" s="1"/>
  <c r="W155" i="9"/>
  <c r="L155" i="12" s="1"/>
  <c r="W154" i="9"/>
  <c r="L154" i="12" s="1"/>
  <c r="AD153" i="9"/>
  <c r="AC153" i="9"/>
  <c r="AB153" i="9"/>
  <c r="AA153" i="9"/>
  <c r="Z153" i="9"/>
  <c r="Y153" i="9"/>
  <c r="X153" i="9"/>
  <c r="W152" i="9"/>
  <c r="L152" i="12" s="1"/>
  <c r="AD151" i="9"/>
  <c r="AC151" i="9"/>
  <c r="AB151" i="9"/>
  <c r="AA151" i="9"/>
  <c r="Z151" i="9"/>
  <c r="Y151" i="9"/>
  <c r="X151" i="9"/>
  <c r="W150" i="9"/>
  <c r="L150" i="12" s="1"/>
  <c r="W149" i="9"/>
  <c r="L149" i="12" s="1"/>
  <c r="W148" i="9"/>
  <c r="L148" i="12" s="1"/>
  <c r="AD147" i="9"/>
  <c r="AC147" i="9"/>
  <c r="AB147" i="9"/>
  <c r="AA147" i="9"/>
  <c r="Z147" i="9"/>
  <c r="Y147" i="9"/>
  <c r="X147" i="9"/>
  <c r="W146" i="9"/>
  <c r="L146" i="12" s="1"/>
  <c r="L145" i="12"/>
  <c r="W144" i="9"/>
  <c r="L144" i="12" s="1"/>
  <c r="W143" i="9"/>
  <c r="L143" i="12" s="1"/>
  <c r="W142" i="9"/>
  <c r="L142" i="12" s="1"/>
  <c r="AD141" i="9"/>
  <c r="AC141" i="9"/>
  <c r="AB141" i="9"/>
  <c r="AA141" i="9"/>
  <c r="Z141" i="9"/>
  <c r="Y141" i="9"/>
  <c r="X141" i="9"/>
  <c r="W140" i="9"/>
  <c r="L140" i="12" s="1"/>
  <c r="W139" i="9"/>
  <c r="L139" i="12" s="1"/>
  <c r="W138" i="9"/>
  <c r="L138" i="12" s="1"/>
  <c r="W137" i="9"/>
  <c r="L137" i="12" s="1"/>
  <c r="W136" i="9"/>
  <c r="L136" i="12" s="1"/>
  <c r="W135" i="9"/>
  <c r="L135" i="12" s="1"/>
  <c r="W134" i="9"/>
  <c r="L134" i="12" s="1"/>
  <c r="AD133" i="9"/>
  <c r="AC133" i="9"/>
  <c r="AB133" i="9"/>
  <c r="AA133" i="9"/>
  <c r="Z133" i="9"/>
  <c r="Y133" i="9"/>
  <c r="X133" i="9"/>
  <c r="W132" i="9"/>
  <c r="L132" i="12" s="1"/>
  <c r="W131" i="9"/>
  <c r="L131" i="12" s="1"/>
  <c r="AD130" i="9"/>
  <c r="AC130" i="9"/>
  <c r="AB130" i="9"/>
  <c r="AA130" i="9"/>
  <c r="Z130" i="9"/>
  <c r="Y130" i="9"/>
  <c r="X130" i="9"/>
  <c r="W129" i="9"/>
  <c r="L129" i="12" s="1"/>
  <c r="W128" i="9"/>
  <c r="L128" i="12" s="1"/>
  <c r="W127" i="9"/>
  <c r="L127" i="12" s="1"/>
  <c r="W126" i="9"/>
  <c r="L126" i="12" s="1"/>
  <c r="W125" i="9"/>
  <c r="L125" i="12" s="1"/>
  <c r="W124" i="9"/>
  <c r="L124" i="12" s="1"/>
  <c r="AD123" i="9"/>
  <c r="AC123" i="9"/>
  <c r="AB123" i="9"/>
  <c r="AA123" i="9"/>
  <c r="Z123" i="9"/>
  <c r="Y123" i="9"/>
  <c r="X123" i="9"/>
  <c r="W122" i="9"/>
  <c r="L122" i="12" s="1"/>
  <c r="W121" i="9"/>
  <c r="L121" i="12" s="1"/>
  <c r="W120" i="9"/>
  <c r="L120" i="12" s="1"/>
  <c r="AD119" i="9"/>
  <c r="AC119" i="9"/>
  <c r="AB119" i="9"/>
  <c r="AA119" i="9"/>
  <c r="Z119" i="9"/>
  <c r="Y119" i="9"/>
  <c r="X119" i="9"/>
  <c r="W118" i="9"/>
  <c r="L118" i="12" s="1"/>
  <c r="W117" i="9"/>
  <c r="L117" i="12" s="1"/>
  <c r="W116" i="9"/>
  <c r="L116" i="12" s="1"/>
  <c r="W115" i="9"/>
  <c r="L115" i="12" s="1"/>
  <c r="W114" i="9"/>
  <c r="L114" i="12" s="1"/>
  <c r="W113" i="9"/>
  <c r="L113" i="12" s="1"/>
  <c r="AD112" i="9"/>
  <c r="AC112" i="9"/>
  <c r="AB112" i="9"/>
  <c r="AA112" i="9"/>
  <c r="Z112" i="9"/>
  <c r="Y112" i="9"/>
  <c r="X112" i="9"/>
  <c r="W111" i="9"/>
  <c r="L111" i="12" s="1"/>
  <c r="W110" i="9"/>
  <c r="L110" i="12" s="1"/>
  <c r="AD109" i="9"/>
  <c r="AC109" i="9"/>
  <c r="AB109" i="9"/>
  <c r="AA109" i="9"/>
  <c r="Z109" i="9"/>
  <c r="Y109" i="9"/>
  <c r="X109" i="9"/>
  <c r="W108" i="9"/>
  <c r="L108" i="12" s="1"/>
  <c r="W107" i="9"/>
  <c r="L107" i="12" s="1"/>
  <c r="W106" i="9"/>
  <c r="L106" i="12" s="1"/>
  <c r="AD105" i="9"/>
  <c r="AC105" i="9"/>
  <c r="AB105" i="9"/>
  <c r="AA105" i="9"/>
  <c r="Z105" i="9"/>
  <c r="Y105" i="9"/>
  <c r="X105" i="9"/>
  <c r="W104" i="9"/>
  <c r="L104" i="12" s="1"/>
  <c r="W103" i="9"/>
  <c r="L103" i="12" s="1"/>
  <c r="W102" i="9"/>
  <c r="L102" i="12" s="1"/>
  <c r="W101" i="9"/>
  <c r="L101" i="12" s="1"/>
  <c r="W100" i="9"/>
  <c r="L100" i="12" s="1"/>
  <c r="AD99" i="9"/>
  <c r="AC99" i="9"/>
  <c r="AB99" i="9"/>
  <c r="AA99" i="9"/>
  <c r="Z99" i="9"/>
  <c r="Y99" i="9"/>
  <c r="X99" i="9"/>
  <c r="W98" i="9"/>
  <c r="L98" i="12" s="1"/>
  <c r="W97" i="9"/>
  <c r="L97" i="12" s="1"/>
  <c r="W96" i="9"/>
  <c r="L96" i="12" s="1"/>
  <c r="W95" i="9"/>
  <c r="L95" i="12" s="1"/>
  <c r="W94" i="9"/>
  <c r="L94" i="12" s="1"/>
  <c r="W93" i="9"/>
  <c r="L93" i="12" s="1"/>
  <c r="W92" i="9"/>
  <c r="L92" i="12" s="1"/>
  <c r="W91" i="9"/>
  <c r="L91" i="12" s="1"/>
  <c r="W90" i="9"/>
  <c r="L90" i="12" s="1"/>
  <c r="W89" i="9"/>
  <c r="L89" i="12" s="1"/>
  <c r="W88" i="9"/>
  <c r="L88" i="12" s="1"/>
  <c r="W87" i="9"/>
  <c r="L87" i="12" s="1"/>
  <c r="W86" i="9"/>
  <c r="L86" i="12" s="1"/>
  <c r="W85" i="9"/>
  <c r="L85" i="12" s="1"/>
  <c r="W84" i="9"/>
  <c r="L84" i="12" s="1"/>
  <c r="W83" i="9"/>
  <c r="L83" i="12" s="1"/>
  <c r="W82" i="9"/>
  <c r="L82" i="12" s="1"/>
  <c r="W81" i="9"/>
  <c r="L81" i="12" s="1"/>
  <c r="W80" i="9"/>
  <c r="L80" i="12" s="1"/>
  <c r="W79" i="9"/>
  <c r="L79" i="12" s="1"/>
  <c r="W78" i="9"/>
  <c r="L78" i="12" s="1"/>
  <c r="W77" i="9"/>
  <c r="L77" i="12" s="1"/>
  <c r="W76" i="9"/>
  <c r="L76" i="12" s="1"/>
  <c r="W75" i="9"/>
  <c r="L75" i="12" s="1"/>
  <c r="W74" i="9"/>
  <c r="L74" i="12" s="1"/>
  <c r="W73" i="9"/>
  <c r="L73" i="12" s="1"/>
  <c r="W72" i="9"/>
  <c r="L72" i="12" s="1"/>
  <c r="W71" i="9"/>
  <c r="L71" i="12" s="1"/>
  <c r="W70" i="9"/>
  <c r="L70" i="12" s="1"/>
  <c r="W69" i="9"/>
  <c r="L69" i="12" s="1"/>
  <c r="W68" i="9"/>
  <c r="L68" i="12" s="1"/>
  <c r="AD67" i="9"/>
  <c r="AC67" i="9"/>
  <c r="AB67" i="9"/>
  <c r="AA67" i="9"/>
  <c r="Z67" i="9"/>
  <c r="Y67" i="9"/>
  <c r="X67" i="9"/>
  <c r="W66" i="9"/>
  <c r="L66" i="12" s="1"/>
  <c r="W65" i="9"/>
  <c r="L65" i="12" s="1"/>
  <c r="W64" i="9"/>
  <c r="L64" i="12" s="1"/>
  <c r="W63" i="9"/>
  <c r="L63" i="12" s="1"/>
  <c r="W62" i="9"/>
  <c r="L62" i="12" s="1"/>
  <c r="AD61" i="9"/>
  <c r="AC61" i="9"/>
  <c r="AB61" i="9"/>
  <c r="AA61" i="9"/>
  <c r="Z61" i="9"/>
  <c r="Y61" i="9"/>
  <c r="X61" i="9"/>
  <c r="W60" i="9"/>
  <c r="L60" i="12" s="1"/>
  <c r="W59" i="9"/>
  <c r="L59" i="12" s="1"/>
  <c r="W58" i="9"/>
  <c r="L58" i="12" s="1"/>
  <c r="W57" i="9"/>
  <c r="L57" i="12" s="1"/>
  <c r="W56" i="9"/>
  <c r="L56" i="12" s="1"/>
  <c r="W55" i="9"/>
  <c r="L55" i="12" s="1"/>
  <c r="W54" i="9"/>
  <c r="L54" i="12" s="1"/>
  <c r="AD53" i="9"/>
  <c r="AC53" i="9"/>
  <c r="AB53" i="9"/>
  <c r="AA53" i="9"/>
  <c r="Z53" i="9"/>
  <c r="Y53" i="9"/>
  <c r="X53" i="9"/>
  <c r="W52" i="9"/>
  <c r="L52" i="12" s="1"/>
  <c r="W51" i="9"/>
  <c r="L51" i="12" s="1"/>
  <c r="W50" i="9"/>
  <c r="L50" i="12" s="1"/>
  <c r="W49" i="9"/>
  <c r="L49" i="12" s="1"/>
  <c r="W48" i="9"/>
  <c r="L48" i="12" s="1"/>
  <c r="AD47" i="9"/>
  <c r="AC47" i="9"/>
  <c r="AB47" i="9"/>
  <c r="AA47" i="9"/>
  <c r="Z47" i="9"/>
  <c r="Y47" i="9"/>
  <c r="X47" i="9"/>
  <c r="W46" i="9"/>
  <c r="L46" i="12" s="1"/>
  <c r="W45" i="9"/>
  <c r="L45" i="12" s="1"/>
  <c r="W44" i="9"/>
  <c r="L44" i="12" s="1"/>
  <c r="W43" i="9"/>
  <c r="L43" i="12" s="1"/>
  <c r="AD42" i="9"/>
  <c r="AC42" i="9"/>
  <c r="AB42" i="9"/>
  <c r="AA42" i="9"/>
  <c r="Z42" i="9"/>
  <c r="Y42" i="9"/>
  <c r="X42" i="9"/>
  <c r="W41" i="9"/>
  <c r="L41" i="12" s="1"/>
  <c r="W40" i="9"/>
  <c r="L40" i="12" s="1"/>
  <c r="W39" i="9"/>
  <c r="L39" i="12" s="1"/>
  <c r="W38" i="9"/>
  <c r="L38" i="12" s="1"/>
  <c r="W37" i="9"/>
  <c r="L37" i="12" s="1"/>
  <c r="W36" i="9"/>
  <c r="L36" i="12" s="1"/>
  <c r="W35" i="9"/>
  <c r="L35" i="12" s="1"/>
  <c r="AD34" i="9"/>
  <c r="AC34" i="9"/>
  <c r="AB34" i="9"/>
  <c r="AA34" i="9"/>
  <c r="Z34" i="9"/>
  <c r="Y34" i="9"/>
  <c r="X34" i="9"/>
  <c r="W33" i="9"/>
  <c r="L33" i="12" s="1"/>
  <c r="W32" i="9"/>
  <c r="L32" i="12" s="1"/>
  <c r="W31" i="9"/>
  <c r="L31" i="12" s="1"/>
  <c r="W30" i="9"/>
  <c r="L30" i="12" s="1"/>
  <c r="W29" i="9"/>
  <c r="L29" i="12" s="1"/>
  <c r="W28" i="9"/>
  <c r="L28" i="12" s="1"/>
  <c r="W27" i="9"/>
  <c r="L27" i="12" s="1"/>
  <c r="W26" i="9"/>
  <c r="L26" i="12" s="1"/>
  <c r="W25" i="9"/>
  <c r="L25" i="12" s="1"/>
  <c r="W24" i="9"/>
  <c r="L24" i="12" s="1"/>
  <c r="W23" i="9"/>
  <c r="L23" i="12" s="1"/>
  <c r="W22" i="9"/>
  <c r="L22" i="12" s="1"/>
  <c r="W21" i="9"/>
  <c r="L21" i="12" s="1"/>
  <c r="W20" i="9"/>
  <c r="L20" i="12" s="1"/>
  <c r="W19" i="9"/>
  <c r="L19" i="12" s="1"/>
  <c r="W18" i="9"/>
  <c r="L18" i="12" s="1"/>
  <c r="W17" i="9"/>
  <c r="L17" i="12" s="1"/>
  <c r="L16" i="12"/>
  <c r="L15" i="12"/>
  <c r="W14" i="9"/>
  <c r="L14" i="12" s="1"/>
  <c r="W13" i="9"/>
  <c r="L13" i="12" s="1"/>
  <c r="AD12" i="9"/>
  <c r="AC12" i="9"/>
  <c r="AB12" i="9"/>
  <c r="AA12" i="9"/>
  <c r="Z12" i="9"/>
  <c r="Y12" i="9"/>
  <c r="X12" i="9"/>
  <c r="O243" i="9"/>
  <c r="J243" i="12" s="1"/>
  <c r="O242" i="9"/>
  <c r="J242" i="12" s="1"/>
  <c r="O241" i="9"/>
  <c r="J241" i="12" s="1"/>
  <c r="O240" i="9"/>
  <c r="J240" i="12" s="1"/>
  <c r="O239" i="9"/>
  <c r="J239" i="12" s="1"/>
  <c r="O238" i="9"/>
  <c r="J238" i="12" s="1"/>
  <c r="O232" i="9"/>
  <c r="J232" i="12" s="1"/>
  <c r="O231" i="9"/>
  <c r="J231" i="12" s="1"/>
  <c r="O230" i="9"/>
  <c r="J230" i="12" s="1"/>
  <c r="O229" i="9"/>
  <c r="J229" i="12" s="1"/>
  <c r="O228" i="9"/>
  <c r="J228" i="12" s="1"/>
  <c r="O227" i="9"/>
  <c r="J227" i="12" s="1"/>
  <c r="O226" i="9"/>
  <c r="J226" i="12" s="1"/>
  <c r="O225" i="9"/>
  <c r="J225" i="12" s="1"/>
  <c r="O224" i="9"/>
  <c r="J224" i="12" s="1"/>
  <c r="O223" i="9"/>
  <c r="J223" i="12" s="1"/>
  <c r="O222" i="9"/>
  <c r="J222" i="12" s="1"/>
  <c r="V221" i="9"/>
  <c r="U221" i="9"/>
  <c r="T221" i="9"/>
  <c r="S221" i="9"/>
  <c r="R221" i="9"/>
  <c r="Q221" i="9"/>
  <c r="O220" i="9"/>
  <c r="J220" i="12" s="1"/>
  <c r="O219" i="9"/>
  <c r="J219" i="12" s="1"/>
  <c r="O218" i="9"/>
  <c r="J218" i="12" s="1"/>
  <c r="O217" i="9"/>
  <c r="J217" i="12" s="1"/>
  <c r="O216" i="9"/>
  <c r="J216" i="12" s="1"/>
  <c r="O215" i="9"/>
  <c r="J215" i="12" s="1"/>
  <c r="O214" i="9"/>
  <c r="J214" i="12" s="1"/>
  <c r="O213" i="9"/>
  <c r="J213" i="12" s="1"/>
  <c r="V212" i="9"/>
  <c r="U212" i="9"/>
  <c r="U211" i="9" s="1"/>
  <c r="T212" i="9"/>
  <c r="S212" i="9"/>
  <c r="R212" i="9"/>
  <c r="Q212" i="9"/>
  <c r="Q211" i="9" s="1"/>
  <c r="J209" i="12"/>
  <c r="J208" i="12"/>
  <c r="J207" i="12"/>
  <c r="V206" i="9"/>
  <c r="U206" i="9"/>
  <c r="T206" i="9"/>
  <c r="S206" i="9"/>
  <c r="R206" i="9"/>
  <c r="O205" i="9"/>
  <c r="J205" i="12" s="1"/>
  <c r="O204" i="9"/>
  <c r="J204" i="12" s="1"/>
  <c r="O203" i="9"/>
  <c r="J203" i="12" s="1"/>
  <c r="V202" i="9"/>
  <c r="U202" i="9"/>
  <c r="T202" i="9"/>
  <c r="S202" i="9"/>
  <c r="R202" i="9"/>
  <c r="Q202" i="9"/>
  <c r="O201" i="9"/>
  <c r="J201" i="12" s="1"/>
  <c r="O200" i="9"/>
  <c r="J200" i="12" s="1"/>
  <c r="O199" i="9"/>
  <c r="J199" i="12" s="1"/>
  <c r="O198" i="9"/>
  <c r="J198" i="12" s="1"/>
  <c r="O197" i="9"/>
  <c r="J197" i="12" s="1"/>
  <c r="O196" i="9"/>
  <c r="J196" i="12" s="1"/>
  <c r="V195" i="9"/>
  <c r="U195" i="9"/>
  <c r="T195" i="9"/>
  <c r="S195" i="9"/>
  <c r="R195" i="9"/>
  <c r="Q195" i="9"/>
  <c r="O194" i="9"/>
  <c r="J194" i="12" s="1"/>
  <c r="O193" i="9"/>
  <c r="J193" i="12" s="1"/>
  <c r="O192" i="9"/>
  <c r="J192" i="12" s="1"/>
  <c r="O191" i="9"/>
  <c r="J191" i="12" s="1"/>
  <c r="O190" i="9"/>
  <c r="J190" i="12" s="1"/>
  <c r="O189" i="9"/>
  <c r="J189" i="12" s="1"/>
  <c r="O188" i="9"/>
  <c r="J188" i="12" s="1"/>
  <c r="O187" i="9"/>
  <c r="J187" i="12" s="1"/>
  <c r="O186" i="9"/>
  <c r="J186" i="12" s="1"/>
  <c r="O185" i="9"/>
  <c r="J185" i="12" s="1"/>
  <c r="O184" i="9"/>
  <c r="J184" i="12" s="1"/>
  <c r="O183" i="9"/>
  <c r="J183" i="12" s="1"/>
  <c r="V182" i="9"/>
  <c r="U182" i="9"/>
  <c r="T182" i="9"/>
  <c r="S182" i="9"/>
  <c r="R182" i="9"/>
  <c r="O181" i="9"/>
  <c r="J181" i="12" s="1"/>
  <c r="O180" i="9"/>
  <c r="J180" i="12" s="1"/>
  <c r="O179" i="9"/>
  <c r="J179" i="12" s="1"/>
  <c r="O178" i="9"/>
  <c r="J178" i="12" s="1"/>
  <c r="O177" i="9"/>
  <c r="J177" i="12" s="1"/>
  <c r="O176" i="9"/>
  <c r="J176" i="12" s="1"/>
  <c r="O175" i="9"/>
  <c r="J175" i="12" s="1"/>
  <c r="O174" i="9"/>
  <c r="J174" i="12" s="1"/>
  <c r="O173" i="9"/>
  <c r="J173" i="12" s="1"/>
  <c r="O172" i="9"/>
  <c r="J172" i="12" s="1"/>
  <c r="O171" i="9"/>
  <c r="J171" i="12" s="1"/>
  <c r="O170" i="9"/>
  <c r="J170" i="12" s="1"/>
  <c r="O169" i="9"/>
  <c r="J169" i="12" s="1"/>
  <c r="O168" i="9"/>
  <c r="J168" i="12" s="1"/>
  <c r="O167" i="9"/>
  <c r="J167" i="12" s="1"/>
  <c r="O166" i="9"/>
  <c r="J166" i="12" s="1"/>
  <c r="O165" i="9"/>
  <c r="J165" i="12" s="1"/>
  <c r="O164" i="9"/>
  <c r="J164" i="12" s="1"/>
  <c r="O163" i="9"/>
  <c r="J163" i="12" s="1"/>
  <c r="O162" i="9"/>
  <c r="J162" i="12" s="1"/>
  <c r="V160" i="9"/>
  <c r="U160" i="9"/>
  <c r="T160" i="9"/>
  <c r="S160" i="9"/>
  <c r="R160" i="9"/>
  <c r="Q160" i="9"/>
  <c r="O159" i="9"/>
  <c r="J159" i="12" s="1"/>
  <c r="O155" i="9"/>
  <c r="J155" i="12" s="1"/>
  <c r="O154" i="9"/>
  <c r="J154" i="12" s="1"/>
  <c r="V153" i="9"/>
  <c r="U153" i="9"/>
  <c r="T153" i="9"/>
  <c r="S153" i="9"/>
  <c r="R153" i="9"/>
  <c r="Q153" i="9"/>
  <c r="O152" i="9"/>
  <c r="J152" i="12" s="1"/>
  <c r="V151" i="9"/>
  <c r="U151" i="9"/>
  <c r="T151" i="9"/>
  <c r="S151" i="9"/>
  <c r="R151" i="9"/>
  <c r="Q151" i="9"/>
  <c r="O150" i="9"/>
  <c r="J150" i="12" s="1"/>
  <c r="O149" i="9"/>
  <c r="J149" i="12" s="1"/>
  <c r="O148" i="9"/>
  <c r="J148" i="12" s="1"/>
  <c r="V147" i="9"/>
  <c r="U147" i="9"/>
  <c r="T147" i="9"/>
  <c r="S147" i="9"/>
  <c r="R147" i="9"/>
  <c r="Q147" i="9"/>
  <c r="O146" i="9"/>
  <c r="J146" i="12" s="1"/>
  <c r="J145" i="12"/>
  <c r="O144" i="9"/>
  <c r="J144" i="12" s="1"/>
  <c r="O143" i="9"/>
  <c r="J143" i="12" s="1"/>
  <c r="O142" i="9"/>
  <c r="J142" i="12" s="1"/>
  <c r="V141" i="9"/>
  <c r="U141" i="9"/>
  <c r="T141" i="9"/>
  <c r="S141" i="9"/>
  <c r="R141" i="9"/>
  <c r="Q141" i="9"/>
  <c r="O140" i="9"/>
  <c r="J140" i="12" s="1"/>
  <c r="O139" i="9"/>
  <c r="J139" i="12" s="1"/>
  <c r="O138" i="9"/>
  <c r="J138" i="12" s="1"/>
  <c r="O137" i="9"/>
  <c r="J137" i="12" s="1"/>
  <c r="O136" i="9"/>
  <c r="J136" i="12" s="1"/>
  <c r="O135" i="9"/>
  <c r="J135" i="12" s="1"/>
  <c r="O134" i="9"/>
  <c r="J134" i="12" s="1"/>
  <c r="V133" i="9"/>
  <c r="U133" i="9"/>
  <c r="T133" i="9"/>
  <c r="S133" i="9"/>
  <c r="R133" i="9"/>
  <c r="Q133" i="9"/>
  <c r="O132" i="9"/>
  <c r="J132" i="12" s="1"/>
  <c r="O131" i="9"/>
  <c r="J131" i="12" s="1"/>
  <c r="V130" i="9"/>
  <c r="U130" i="9"/>
  <c r="T130" i="9"/>
  <c r="S130" i="9"/>
  <c r="R130" i="9"/>
  <c r="Q130" i="9"/>
  <c r="O129" i="9"/>
  <c r="J129" i="12" s="1"/>
  <c r="O128" i="9"/>
  <c r="J128" i="12" s="1"/>
  <c r="O127" i="9"/>
  <c r="J127" i="12" s="1"/>
  <c r="O126" i="9"/>
  <c r="J126" i="12" s="1"/>
  <c r="O125" i="9"/>
  <c r="J125" i="12" s="1"/>
  <c r="O124" i="9"/>
  <c r="J124" i="12" s="1"/>
  <c r="V123" i="9"/>
  <c r="U123" i="9"/>
  <c r="T123" i="9"/>
  <c r="S123" i="9"/>
  <c r="R123" i="9"/>
  <c r="Q123" i="9"/>
  <c r="O122" i="9"/>
  <c r="J122" i="12" s="1"/>
  <c r="O121" i="9"/>
  <c r="J121" i="12" s="1"/>
  <c r="O120" i="9"/>
  <c r="J120" i="12" s="1"/>
  <c r="V119" i="9"/>
  <c r="U119" i="9"/>
  <c r="T119" i="9"/>
  <c r="S119" i="9"/>
  <c r="R119" i="9"/>
  <c r="O118" i="9"/>
  <c r="J118" i="12" s="1"/>
  <c r="O117" i="9"/>
  <c r="J117" i="12" s="1"/>
  <c r="O116" i="9"/>
  <c r="J116" i="12" s="1"/>
  <c r="O115" i="9"/>
  <c r="J115" i="12" s="1"/>
  <c r="O114" i="9"/>
  <c r="J114" i="12" s="1"/>
  <c r="O113" i="9"/>
  <c r="J113" i="12" s="1"/>
  <c r="V112" i="9"/>
  <c r="U112" i="9"/>
  <c r="T112" i="9"/>
  <c r="S112" i="9"/>
  <c r="R112" i="9"/>
  <c r="Q112" i="9"/>
  <c r="O111" i="9"/>
  <c r="J111" i="12" s="1"/>
  <c r="O110" i="9"/>
  <c r="J110" i="12" s="1"/>
  <c r="V109" i="9"/>
  <c r="U109" i="9"/>
  <c r="T109" i="9"/>
  <c r="S109" i="9"/>
  <c r="R109" i="9"/>
  <c r="Q109" i="9"/>
  <c r="O108" i="9"/>
  <c r="J108" i="12" s="1"/>
  <c r="O107" i="9"/>
  <c r="J107" i="12" s="1"/>
  <c r="O106" i="9"/>
  <c r="J106" i="12" s="1"/>
  <c r="V105" i="9"/>
  <c r="U105" i="9"/>
  <c r="T105" i="9"/>
  <c r="S105" i="9"/>
  <c r="R105" i="9"/>
  <c r="Q105" i="9"/>
  <c r="O104" i="9"/>
  <c r="J104" i="12" s="1"/>
  <c r="O103" i="9"/>
  <c r="J103" i="12" s="1"/>
  <c r="O102" i="9"/>
  <c r="J102" i="12" s="1"/>
  <c r="O101" i="9"/>
  <c r="J101" i="12" s="1"/>
  <c r="O100" i="9"/>
  <c r="V99" i="9"/>
  <c r="U99" i="9"/>
  <c r="T99" i="9"/>
  <c r="S99" i="9"/>
  <c r="R99" i="9"/>
  <c r="Q99" i="9"/>
  <c r="O98" i="9"/>
  <c r="J98" i="12" s="1"/>
  <c r="O97" i="9"/>
  <c r="J97" i="12" s="1"/>
  <c r="O96" i="9"/>
  <c r="J96" i="12" s="1"/>
  <c r="O95" i="9"/>
  <c r="J95" i="12" s="1"/>
  <c r="O94" i="9"/>
  <c r="J94" i="12" s="1"/>
  <c r="O93" i="9"/>
  <c r="J93" i="12" s="1"/>
  <c r="O92" i="9"/>
  <c r="J92" i="12" s="1"/>
  <c r="O91" i="9"/>
  <c r="J91" i="12" s="1"/>
  <c r="O90" i="9"/>
  <c r="J90" i="12" s="1"/>
  <c r="O89" i="9"/>
  <c r="J89" i="12" s="1"/>
  <c r="O88" i="9"/>
  <c r="J88" i="12" s="1"/>
  <c r="O87" i="9"/>
  <c r="J87" i="12" s="1"/>
  <c r="O86" i="9"/>
  <c r="J86" i="12" s="1"/>
  <c r="O85" i="9"/>
  <c r="J85" i="12" s="1"/>
  <c r="O84" i="9"/>
  <c r="J84" i="12" s="1"/>
  <c r="O83" i="9"/>
  <c r="J83" i="12" s="1"/>
  <c r="O82" i="9"/>
  <c r="J82" i="12" s="1"/>
  <c r="O81" i="9"/>
  <c r="J81" i="12" s="1"/>
  <c r="O80" i="9"/>
  <c r="J80" i="12" s="1"/>
  <c r="O79" i="9"/>
  <c r="J79" i="12" s="1"/>
  <c r="O78" i="9"/>
  <c r="J78" i="12" s="1"/>
  <c r="O77" i="9"/>
  <c r="J77" i="12" s="1"/>
  <c r="O76" i="9"/>
  <c r="J76" i="12" s="1"/>
  <c r="O75" i="9"/>
  <c r="J75" i="12" s="1"/>
  <c r="O74" i="9"/>
  <c r="J74" i="12" s="1"/>
  <c r="O73" i="9"/>
  <c r="J73" i="12" s="1"/>
  <c r="O72" i="9"/>
  <c r="J72" i="12" s="1"/>
  <c r="O71" i="9"/>
  <c r="J71" i="12" s="1"/>
  <c r="O70" i="9"/>
  <c r="J70" i="12" s="1"/>
  <c r="O69" i="9"/>
  <c r="J69" i="12" s="1"/>
  <c r="O68" i="9"/>
  <c r="V67" i="9"/>
  <c r="U67" i="9"/>
  <c r="T67" i="9"/>
  <c r="S67" i="9"/>
  <c r="R67" i="9"/>
  <c r="Q67" i="9"/>
  <c r="O66" i="9"/>
  <c r="J66" i="12" s="1"/>
  <c r="O65" i="9"/>
  <c r="J65" i="12" s="1"/>
  <c r="O64" i="9"/>
  <c r="J64" i="12" s="1"/>
  <c r="O63" i="9"/>
  <c r="J63" i="12" s="1"/>
  <c r="O62" i="9"/>
  <c r="J62" i="12" s="1"/>
  <c r="V61" i="9"/>
  <c r="U61" i="9"/>
  <c r="T61" i="9"/>
  <c r="S61" i="9"/>
  <c r="R61" i="9"/>
  <c r="Q61" i="9"/>
  <c r="O60" i="9"/>
  <c r="J60" i="12" s="1"/>
  <c r="O59" i="9"/>
  <c r="J59" i="12" s="1"/>
  <c r="O58" i="9"/>
  <c r="J58" i="12" s="1"/>
  <c r="O57" i="9"/>
  <c r="J57" i="12" s="1"/>
  <c r="O56" i="9"/>
  <c r="J56" i="12" s="1"/>
  <c r="O55" i="9"/>
  <c r="J55" i="12" s="1"/>
  <c r="O54" i="9"/>
  <c r="J54" i="12" s="1"/>
  <c r="V53" i="9"/>
  <c r="U53" i="9"/>
  <c r="T53" i="9"/>
  <c r="S53" i="9"/>
  <c r="R53" i="9"/>
  <c r="Q53" i="9"/>
  <c r="O52" i="9"/>
  <c r="J52" i="12" s="1"/>
  <c r="O51" i="9"/>
  <c r="J51" i="12" s="1"/>
  <c r="O50" i="9"/>
  <c r="J50" i="12" s="1"/>
  <c r="O49" i="9"/>
  <c r="J49" i="12" s="1"/>
  <c r="O48" i="9"/>
  <c r="J48" i="12" s="1"/>
  <c r="V47" i="9"/>
  <c r="U47" i="9"/>
  <c r="T47" i="9"/>
  <c r="S47" i="9"/>
  <c r="R47" i="9"/>
  <c r="Q47" i="9"/>
  <c r="O46" i="9"/>
  <c r="J46" i="12" s="1"/>
  <c r="O45" i="9"/>
  <c r="J45" i="12" s="1"/>
  <c r="O44" i="9"/>
  <c r="J44" i="12" s="1"/>
  <c r="O43" i="9"/>
  <c r="J43" i="12" s="1"/>
  <c r="V42" i="9"/>
  <c r="U42" i="9"/>
  <c r="T42" i="9"/>
  <c r="S42" i="9"/>
  <c r="R42" i="9"/>
  <c r="Q42" i="9"/>
  <c r="O41" i="9"/>
  <c r="J41" i="12" s="1"/>
  <c r="O40" i="9"/>
  <c r="J40" i="12" s="1"/>
  <c r="O39" i="9"/>
  <c r="J39" i="12" s="1"/>
  <c r="O38" i="9"/>
  <c r="J38" i="12" s="1"/>
  <c r="O37" i="9"/>
  <c r="J37" i="12" s="1"/>
  <c r="O36" i="9"/>
  <c r="J36" i="12" s="1"/>
  <c r="O35" i="9"/>
  <c r="J35" i="12" s="1"/>
  <c r="V34" i="9"/>
  <c r="U34" i="9"/>
  <c r="T34" i="9"/>
  <c r="S34" i="9"/>
  <c r="R34" i="9"/>
  <c r="Q34" i="9"/>
  <c r="J33" i="12"/>
  <c r="O32" i="9"/>
  <c r="J32" i="12" s="1"/>
  <c r="O31" i="9"/>
  <c r="J31" i="12" s="1"/>
  <c r="O30" i="9"/>
  <c r="J30" i="12" s="1"/>
  <c r="O29" i="9"/>
  <c r="J29" i="12" s="1"/>
  <c r="O28" i="9"/>
  <c r="J28" i="12" s="1"/>
  <c r="O27" i="9"/>
  <c r="J27" i="12" s="1"/>
  <c r="O26" i="9"/>
  <c r="J26" i="12" s="1"/>
  <c r="O25" i="9"/>
  <c r="J25" i="12" s="1"/>
  <c r="O24" i="9"/>
  <c r="J24" i="12" s="1"/>
  <c r="O23" i="9"/>
  <c r="J23" i="12" s="1"/>
  <c r="O22" i="9"/>
  <c r="J22" i="12" s="1"/>
  <c r="O21" i="9"/>
  <c r="J21" i="12" s="1"/>
  <c r="O20" i="9"/>
  <c r="J20" i="12" s="1"/>
  <c r="O19" i="9"/>
  <c r="J19" i="12" s="1"/>
  <c r="O18" i="9"/>
  <c r="J18" i="12" s="1"/>
  <c r="O17" i="9"/>
  <c r="J17" i="12" s="1"/>
  <c r="O16" i="9"/>
  <c r="J16" i="12" s="1"/>
  <c r="O15" i="9"/>
  <c r="J15" i="12" s="1"/>
  <c r="O14" i="9"/>
  <c r="J14" i="12" s="1"/>
  <c r="J13" i="12"/>
  <c r="V12" i="9"/>
  <c r="U12" i="9"/>
  <c r="T12" i="9"/>
  <c r="S12" i="9"/>
  <c r="R12" i="9"/>
  <c r="Q12" i="9"/>
  <c r="BE238" i="10"/>
  <c r="O238" i="12" s="1"/>
  <c r="I238" i="12"/>
  <c r="BE232" i="10"/>
  <c r="O232" i="12" s="1"/>
  <c r="I232" i="12"/>
  <c r="BE231" i="10"/>
  <c r="O231" i="12" s="1"/>
  <c r="I231" i="12"/>
  <c r="BE230" i="10"/>
  <c r="O230" i="12" s="1"/>
  <c r="I230" i="12"/>
  <c r="BE229" i="10"/>
  <c r="O229" i="12" s="1"/>
  <c r="I229" i="12"/>
  <c r="BE228" i="10"/>
  <c r="O228" i="12" s="1"/>
  <c r="I228" i="12"/>
  <c r="BE227" i="10"/>
  <c r="O227" i="12" s="1"/>
  <c r="I227" i="12"/>
  <c r="AE238" i="9"/>
  <c r="N238" i="12" s="1"/>
  <c r="G238" i="9"/>
  <c r="H238" i="12" s="1"/>
  <c r="AE232" i="9"/>
  <c r="N232" i="12" s="1"/>
  <c r="G232" i="9"/>
  <c r="H232" i="12" s="1"/>
  <c r="AE231" i="9"/>
  <c r="N231" i="12" s="1"/>
  <c r="G231" i="9"/>
  <c r="H231" i="12" s="1"/>
  <c r="AE230" i="9"/>
  <c r="N230" i="12" s="1"/>
  <c r="G230" i="9"/>
  <c r="H230" i="12" s="1"/>
  <c r="AE229" i="9"/>
  <c r="N229" i="12" s="1"/>
  <c r="G229" i="9"/>
  <c r="H229" i="12" s="1"/>
  <c r="AE228" i="9"/>
  <c r="N228" i="12" s="1"/>
  <c r="G228" i="9"/>
  <c r="H228" i="12" s="1"/>
  <c r="AE227" i="9"/>
  <c r="N227" i="12" s="1"/>
  <c r="G227" i="9"/>
  <c r="H227" i="12" s="1"/>
  <c r="BE97" i="10"/>
  <c r="O97" i="12" s="1"/>
  <c r="I97" i="12"/>
  <c r="AE97" i="9"/>
  <c r="G97" i="9"/>
  <c r="H97" i="12" s="1"/>
  <c r="Y211" i="9" l="1"/>
  <c r="Y210" i="9" s="1"/>
  <c r="S11" i="9"/>
  <c r="S10" i="9" s="1"/>
  <c r="T158" i="9"/>
  <c r="T211" i="9"/>
  <c r="T11" i="9"/>
  <c r="T10" i="9" s="1"/>
  <c r="Q158" i="9"/>
  <c r="Q11" i="9"/>
  <c r="Q10" i="9" s="1"/>
  <c r="R158" i="9"/>
  <c r="V158" i="9"/>
  <c r="R211" i="9"/>
  <c r="V211" i="9"/>
  <c r="U11" i="9"/>
  <c r="U10" i="9" s="1"/>
  <c r="R11" i="9"/>
  <c r="R10" i="9" s="1"/>
  <c r="V11" i="9"/>
  <c r="V10" i="9" s="1"/>
  <c r="S211" i="9"/>
  <c r="S210" i="9" s="1"/>
  <c r="M244" i="10"/>
  <c r="S158" i="9"/>
  <c r="U158" i="9"/>
  <c r="AA211" i="9"/>
  <c r="AA210" i="9" s="1"/>
  <c r="Z211" i="9"/>
  <c r="Z210" i="9" s="1"/>
  <c r="U210" i="9"/>
  <c r="BB158" i="10"/>
  <c r="AX245" i="10"/>
  <c r="AR158" i="10"/>
  <c r="Q210" i="9"/>
  <c r="Q157" i="9" s="1"/>
  <c r="BA211" i="10"/>
  <c r="BA210" i="10" s="1"/>
  <c r="AQ211" i="10"/>
  <c r="AQ210" i="10" s="1"/>
  <c r="BC211" i="10"/>
  <c r="BC210" i="10" s="1"/>
  <c r="BB211" i="10"/>
  <c r="BB210" i="10" s="1"/>
  <c r="AR211" i="10"/>
  <c r="AR210" i="10" s="1"/>
  <c r="AQ158" i="10"/>
  <c r="BC158" i="10"/>
  <c r="BA158" i="10"/>
  <c r="T210" i="9"/>
  <c r="T157" i="9" s="1"/>
  <c r="V210" i="9"/>
  <c r="V157" i="9" s="1"/>
  <c r="AP211" i="10"/>
  <c r="AP210" i="10" s="1"/>
  <c r="AB158" i="9"/>
  <c r="J68" i="12"/>
  <c r="O67" i="9"/>
  <c r="J67" i="12" s="1"/>
  <c r="J100" i="12"/>
  <c r="O99" i="9"/>
  <c r="J99" i="12" s="1"/>
  <c r="K109" i="12"/>
  <c r="K42" i="12"/>
  <c r="K151" i="12"/>
  <c r="K221" i="12"/>
  <c r="K182" i="12"/>
  <c r="K123" i="12"/>
  <c r="K47" i="12"/>
  <c r="O151" i="9"/>
  <c r="J151" i="12" s="1"/>
  <c r="O153" i="9"/>
  <c r="J153" i="12" s="1"/>
  <c r="O212" i="9"/>
  <c r="O141" i="9"/>
  <c r="J141" i="12" s="1"/>
  <c r="O61" i="9"/>
  <c r="J61" i="12" s="1"/>
  <c r="AA158" i="9"/>
  <c r="AA157" i="9" s="1"/>
  <c r="Z158" i="9"/>
  <c r="AB211" i="9"/>
  <c r="AB210" i="9" s="1"/>
  <c r="AB157" i="9" s="1"/>
  <c r="K130" i="12"/>
  <c r="K160" i="12"/>
  <c r="AQ11" i="10"/>
  <c r="AQ10" i="10" s="1"/>
  <c r="AC211" i="9"/>
  <c r="AC210" i="9" s="1"/>
  <c r="Y158" i="9"/>
  <c r="Y157" i="9" s="1"/>
  <c r="AC158" i="9"/>
  <c r="AC157" i="9" s="1"/>
  <c r="AR11" i="10"/>
  <c r="AR10" i="10" s="1"/>
  <c r="AP158" i="10"/>
  <c r="AN151" i="10"/>
  <c r="M151" i="12" s="1"/>
  <c r="BA11" i="10"/>
  <c r="BA10" i="10" s="1"/>
  <c r="AP11" i="10"/>
  <c r="AP10" i="10" s="1"/>
  <c r="BB11" i="10"/>
  <c r="BB10" i="10" s="1"/>
  <c r="Z11" i="9"/>
  <c r="Z10" i="9" s="1"/>
  <c r="Y11" i="9"/>
  <c r="Y10" i="9" s="1"/>
  <c r="AC11" i="9"/>
  <c r="AC10" i="9" s="1"/>
  <c r="AA11" i="9"/>
  <c r="AA10" i="9" s="1"/>
  <c r="AB11" i="9"/>
  <c r="AB10" i="9" s="1"/>
  <c r="AD211" i="9"/>
  <c r="AD210" i="9" s="1"/>
  <c r="AD158" i="9"/>
  <c r="W153" i="9"/>
  <c r="L153" i="12" s="1"/>
  <c r="W151" i="9"/>
  <c r="L151" i="12" s="1"/>
  <c r="AD11" i="9"/>
  <c r="AD10" i="9" s="1"/>
  <c r="AN133" i="10"/>
  <c r="M133" i="12" s="1"/>
  <c r="AN130" i="10"/>
  <c r="M130" i="12" s="1"/>
  <c r="X211" i="9"/>
  <c r="X210" i="9" s="1"/>
  <c r="W202" i="9"/>
  <c r="L202" i="12" s="1"/>
  <c r="W195" i="9"/>
  <c r="L195" i="12" s="1"/>
  <c r="W160" i="9"/>
  <c r="L160" i="12" s="1"/>
  <c r="W141" i="9"/>
  <c r="L141" i="12" s="1"/>
  <c r="W130" i="9"/>
  <c r="L130" i="12" s="1"/>
  <c r="W119" i="9"/>
  <c r="L119" i="12" s="1"/>
  <c r="W109" i="9"/>
  <c r="L109" i="12" s="1"/>
  <c r="W47" i="9"/>
  <c r="L47" i="12" s="1"/>
  <c r="W42" i="9"/>
  <c r="L42" i="12" s="1"/>
  <c r="X11" i="9"/>
  <c r="X10" i="9" s="1"/>
  <c r="AO211" i="10"/>
  <c r="AO210" i="10" s="1"/>
  <c r="AN221" i="10"/>
  <c r="M221" i="12" s="1"/>
  <c r="AN212" i="10"/>
  <c r="AN202" i="10"/>
  <c r="M202" i="12" s="1"/>
  <c r="AN195" i="10"/>
  <c r="M195" i="12" s="1"/>
  <c r="AO158" i="10"/>
  <c r="AN182" i="10"/>
  <c r="M182" i="12" s="1"/>
  <c r="AN160" i="10"/>
  <c r="M160" i="12" s="1"/>
  <c r="AN153" i="10"/>
  <c r="M153" i="12" s="1"/>
  <c r="AN147" i="10"/>
  <c r="M147" i="12" s="1"/>
  <c r="AN119" i="10"/>
  <c r="M119" i="12" s="1"/>
  <c r="AN109" i="10"/>
  <c r="M109" i="12" s="1"/>
  <c r="AN47" i="10"/>
  <c r="M47" i="12" s="1"/>
  <c r="M42" i="12"/>
  <c r="BC11" i="10"/>
  <c r="BC10" i="10" s="1"/>
  <c r="K119" i="12"/>
  <c r="K202" i="12"/>
  <c r="K204" i="12"/>
  <c r="K206" i="12"/>
  <c r="K208" i="12"/>
  <c r="O119" i="9"/>
  <c r="J119" i="12" s="1"/>
  <c r="R210" i="9"/>
  <c r="X158" i="9"/>
  <c r="AN97" i="9"/>
  <c r="P97" i="12" s="1"/>
  <c r="AN231" i="9"/>
  <c r="P231" i="12" s="1"/>
  <c r="AN232" i="9"/>
  <c r="P232" i="12" s="1"/>
  <c r="AN238" i="9"/>
  <c r="P238" i="12" s="1"/>
  <c r="O47" i="9"/>
  <c r="J47" i="12" s="1"/>
  <c r="O109" i="9"/>
  <c r="J109" i="12" s="1"/>
  <c r="O123" i="9"/>
  <c r="J123" i="12" s="1"/>
  <c r="O202" i="9"/>
  <c r="J202" i="12" s="1"/>
  <c r="N97" i="12"/>
  <c r="AO11" i="10"/>
  <c r="AO10" i="10" s="1"/>
  <c r="W212" i="9"/>
  <c r="L212" i="12" s="1"/>
  <c r="K133" i="12"/>
  <c r="K135" i="12"/>
  <c r="O42" i="9"/>
  <c r="J42" i="12" s="1"/>
  <c r="O195" i="9"/>
  <c r="J195" i="12" s="1"/>
  <c r="AN227" i="9"/>
  <c r="P227" i="12" s="1"/>
  <c r="AN229" i="9"/>
  <c r="P229" i="12" s="1"/>
  <c r="K147" i="12"/>
  <c r="K149" i="12"/>
  <c r="AN123" i="10"/>
  <c r="M123" i="12" s="1"/>
  <c r="AN112" i="10"/>
  <c r="M112" i="12" s="1"/>
  <c r="K112" i="12"/>
  <c r="AN105" i="10"/>
  <c r="M105" i="12" s="1"/>
  <c r="K105" i="12"/>
  <c r="AN99" i="10"/>
  <c r="M99" i="12" s="1"/>
  <c r="K99" i="12"/>
  <c r="AN67" i="10"/>
  <c r="M67" i="12" s="1"/>
  <c r="K67" i="12"/>
  <c r="AN61" i="10"/>
  <c r="M61" i="12" s="1"/>
  <c r="AN53" i="10"/>
  <c r="M53" i="12" s="1"/>
  <c r="K53" i="12"/>
  <c r="AN34" i="10"/>
  <c r="M34" i="12" s="1"/>
  <c r="K34" i="12"/>
  <c r="K12" i="12"/>
  <c r="AN12" i="10"/>
  <c r="M12" i="12" s="1"/>
  <c r="W221" i="9"/>
  <c r="W206" i="9"/>
  <c r="L206" i="12" s="1"/>
  <c r="W182" i="9"/>
  <c r="W147" i="9"/>
  <c r="L147" i="12" s="1"/>
  <c r="W133" i="9"/>
  <c r="L133" i="12" s="1"/>
  <c r="W123" i="9"/>
  <c r="L123" i="12" s="1"/>
  <c r="W112" i="9"/>
  <c r="L112" i="12" s="1"/>
  <c r="W105" i="9"/>
  <c r="L105" i="12" s="1"/>
  <c r="W99" i="9"/>
  <c r="L99" i="12" s="1"/>
  <c r="W67" i="9"/>
  <c r="L67" i="12" s="1"/>
  <c r="W61" i="9"/>
  <c r="L61" i="12" s="1"/>
  <c r="W53" i="9"/>
  <c r="L53" i="12" s="1"/>
  <c r="W34" i="9"/>
  <c r="L34" i="12" s="1"/>
  <c r="W12" i="9"/>
  <c r="O221" i="9"/>
  <c r="J206" i="12"/>
  <c r="O182" i="9"/>
  <c r="O147" i="9"/>
  <c r="J147" i="12" s="1"/>
  <c r="O133" i="9"/>
  <c r="J133" i="12" s="1"/>
  <c r="O130" i="9"/>
  <c r="J130" i="12" s="1"/>
  <c r="O112" i="9"/>
  <c r="J112" i="12" s="1"/>
  <c r="O105" i="9"/>
  <c r="J105" i="12" s="1"/>
  <c r="O53" i="9"/>
  <c r="J53" i="12" s="1"/>
  <c r="O34" i="9"/>
  <c r="J34" i="12" s="1"/>
  <c r="O12" i="9"/>
  <c r="K153" i="12"/>
  <c r="K61" i="12"/>
  <c r="K141" i="12"/>
  <c r="AN141" i="10"/>
  <c r="M141" i="12" s="1"/>
  <c r="AN206" i="10"/>
  <c r="M206" i="12" s="1"/>
  <c r="BV97" i="10"/>
  <c r="Q97" i="12" s="1"/>
  <c r="BV228" i="10"/>
  <c r="Q228" i="12" s="1"/>
  <c r="BV230" i="10"/>
  <c r="Q230" i="12" s="1"/>
  <c r="BV232" i="10"/>
  <c r="Q232" i="12" s="1"/>
  <c r="BV238" i="10"/>
  <c r="Q238" i="12" s="1"/>
  <c r="Y245" i="10"/>
  <c r="BV227" i="10"/>
  <c r="Q227" i="12" s="1"/>
  <c r="BV229" i="10"/>
  <c r="Q229" i="12" s="1"/>
  <c r="BV231" i="10"/>
  <c r="Q231" i="12" s="1"/>
  <c r="AN228" i="9"/>
  <c r="P228" i="12" s="1"/>
  <c r="AN230" i="9"/>
  <c r="P230" i="12" s="1"/>
  <c r="BE140" i="10"/>
  <c r="AE140" i="9"/>
  <c r="G140" i="9"/>
  <c r="AQ157" i="10" l="1"/>
  <c r="O11" i="9"/>
  <c r="O10" i="9" s="1"/>
  <c r="R157" i="9"/>
  <c r="R245" i="9" s="1"/>
  <c r="J212" i="12"/>
  <c r="O211" i="9"/>
  <c r="U157" i="9"/>
  <c r="U245" i="9" s="1"/>
  <c r="S157" i="9"/>
  <c r="S244" i="9" s="1"/>
  <c r="BB157" i="10"/>
  <c r="T244" i="9"/>
  <c r="Z157" i="9"/>
  <c r="Z245" i="9" s="1"/>
  <c r="Q244" i="9"/>
  <c r="V244" i="9"/>
  <c r="BC157" i="10"/>
  <c r="BC245" i="10" s="1"/>
  <c r="AR157" i="10"/>
  <c r="AR245" i="10" s="1"/>
  <c r="AQ244" i="10"/>
  <c r="BA157" i="10"/>
  <c r="BA245" i="10" s="1"/>
  <c r="BB245" i="10"/>
  <c r="AQ245" i="10"/>
  <c r="AP157" i="10"/>
  <c r="AP245" i="10" s="1"/>
  <c r="AB245" i="9"/>
  <c r="Y244" i="9"/>
  <c r="AA245" i="10"/>
  <c r="K212" i="12"/>
  <c r="AJ245" i="10"/>
  <c r="AK245" i="10"/>
  <c r="AL245" i="10"/>
  <c r="AJ244" i="10"/>
  <c r="AL244" i="10"/>
  <c r="AK244" i="10"/>
  <c r="AA244" i="10"/>
  <c r="BB244" i="10"/>
  <c r="Y245" i="9"/>
  <c r="AA245" i="9"/>
  <c r="AC245" i="9"/>
  <c r="AB244" i="9"/>
  <c r="AC244" i="9"/>
  <c r="AA244" i="9"/>
  <c r="AD157" i="9"/>
  <c r="AD245" i="9" s="1"/>
  <c r="X157" i="9"/>
  <c r="X245" i="9" s="1"/>
  <c r="AO157" i="10"/>
  <c r="AO245" i="10" s="1"/>
  <c r="M212" i="12"/>
  <c r="AN211" i="10"/>
  <c r="AN158" i="10"/>
  <c r="M158" i="12" s="1"/>
  <c r="K195" i="12"/>
  <c r="Z244" i="10"/>
  <c r="Z245" i="10"/>
  <c r="R244" i="9"/>
  <c r="AN11" i="10"/>
  <c r="AN10" i="10" s="1"/>
  <c r="L221" i="12"/>
  <c r="W211" i="9"/>
  <c r="L182" i="12"/>
  <c r="W158" i="9"/>
  <c r="L12" i="12"/>
  <c r="W11" i="9"/>
  <c r="J221" i="12"/>
  <c r="J182" i="12"/>
  <c r="J12" i="12"/>
  <c r="Y244" i="10"/>
  <c r="BV140" i="10"/>
  <c r="N250" i="12"/>
  <c r="H250" i="12"/>
  <c r="N249" i="12"/>
  <c r="H249" i="12"/>
  <c r="N248" i="12"/>
  <c r="H248" i="12"/>
  <c r="N247" i="12"/>
  <c r="H247" i="12"/>
  <c r="N246" i="12"/>
  <c r="H246" i="12"/>
  <c r="BE243" i="10"/>
  <c r="O243" i="12" s="1"/>
  <c r="I243" i="12"/>
  <c r="BE242" i="10"/>
  <c r="O242" i="12" s="1"/>
  <c r="I242" i="12"/>
  <c r="BE241" i="10"/>
  <c r="O241" i="12" s="1"/>
  <c r="I241" i="12"/>
  <c r="BE240" i="10"/>
  <c r="O240" i="12" s="1"/>
  <c r="I240" i="12"/>
  <c r="BE239" i="10"/>
  <c r="O239" i="12" s="1"/>
  <c r="I239" i="12"/>
  <c r="BE226" i="10"/>
  <c r="O226" i="12" s="1"/>
  <c r="I226" i="12"/>
  <c r="BE225" i="10"/>
  <c r="O225" i="12" s="1"/>
  <c r="I225" i="12"/>
  <c r="BE224" i="10"/>
  <c r="O224" i="12" s="1"/>
  <c r="I224" i="12"/>
  <c r="BE223" i="10"/>
  <c r="O223" i="12" s="1"/>
  <c r="I223" i="12"/>
  <c r="BE222" i="10"/>
  <c r="O222" i="12" s="1"/>
  <c r="I222" i="12"/>
  <c r="BT221" i="10"/>
  <c r="BS221" i="10"/>
  <c r="BR221" i="10"/>
  <c r="BI221" i="10"/>
  <c r="BH221" i="10"/>
  <c r="BG221" i="10"/>
  <c r="BF221" i="10"/>
  <c r="V221" i="10"/>
  <c r="U221" i="10"/>
  <c r="L221" i="10"/>
  <c r="K221" i="10"/>
  <c r="J221" i="10"/>
  <c r="I221" i="10"/>
  <c r="H221" i="10"/>
  <c r="BE220" i="10"/>
  <c r="O220" i="12" s="1"/>
  <c r="I220" i="12"/>
  <c r="BE219" i="10"/>
  <c r="O219" i="12" s="1"/>
  <c r="I219" i="12"/>
  <c r="BE218" i="10"/>
  <c r="O218" i="12" s="1"/>
  <c r="I218" i="12"/>
  <c r="BE217" i="10"/>
  <c r="O217" i="12" s="1"/>
  <c r="I217" i="12"/>
  <c r="BE216" i="10"/>
  <c r="O216" i="12" s="1"/>
  <c r="I216" i="12"/>
  <c r="BE215" i="10"/>
  <c r="O215" i="12" s="1"/>
  <c r="I215" i="12"/>
  <c r="BE214" i="10"/>
  <c r="O214" i="12" s="1"/>
  <c r="I214" i="12"/>
  <c r="BE213" i="10"/>
  <c r="I213" i="12"/>
  <c r="BT212" i="10"/>
  <c r="BS212" i="10"/>
  <c r="BR212" i="10"/>
  <c r="BR211" i="10" s="1"/>
  <c r="BR210" i="10" s="1"/>
  <c r="BI212" i="10"/>
  <c r="BH212" i="10"/>
  <c r="BG212" i="10"/>
  <c r="BF212" i="10"/>
  <c r="V212" i="10"/>
  <c r="V211" i="10" s="1"/>
  <c r="U212" i="10"/>
  <c r="L212" i="10"/>
  <c r="K212" i="10"/>
  <c r="J212" i="10"/>
  <c r="J211" i="10" s="1"/>
  <c r="I212" i="10"/>
  <c r="H212" i="10"/>
  <c r="BE209" i="10"/>
  <c r="O209" i="12" s="1"/>
  <c r="I209" i="12"/>
  <c r="BE208" i="10"/>
  <c r="O208" i="12" s="1"/>
  <c r="I208" i="12"/>
  <c r="BE207" i="10"/>
  <c r="O207" i="12" s="1"/>
  <c r="I207" i="12"/>
  <c r="BT206" i="10"/>
  <c r="BS206" i="10"/>
  <c r="BR206" i="10"/>
  <c r="BI206" i="10"/>
  <c r="BH206" i="10"/>
  <c r="BG206" i="10"/>
  <c r="BF206" i="10"/>
  <c r="V206" i="10"/>
  <c r="U206" i="10"/>
  <c r="L206" i="10"/>
  <c r="K206" i="10"/>
  <c r="J206" i="10"/>
  <c r="I206" i="10"/>
  <c r="H206" i="10"/>
  <c r="BE205" i="10"/>
  <c r="O205" i="12" s="1"/>
  <c r="I205" i="12"/>
  <c r="BE204" i="10"/>
  <c r="O204" i="12" s="1"/>
  <c r="I204" i="12"/>
  <c r="BE203" i="10"/>
  <c r="O203" i="12" s="1"/>
  <c r="I203" i="12"/>
  <c r="BT202" i="10"/>
  <c r="BS202" i="10"/>
  <c r="BR202" i="10"/>
  <c r="BI202" i="10"/>
  <c r="BH202" i="10"/>
  <c r="BG202" i="10"/>
  <c r="BF202" i="10"/>
  <c r="V202" i="10"/>
  <c r="U202" i="10"/>
  <c r="L202" i="10"/>
  <c r="K202" i="10"/>
  <c r="J202" i="10"/>
  <c r="I202" i="10"/>
  <c r="H202" i="10"/>
  <c r="BE201" i="10"/>
  <c r="O201" i="12" s="1"/>
  <c r="I201" i="12"/>
  <c r="BE200" i="10"/>
  <c r="O200" i="12" s="1"/>
  <c r="BE199" i="10"/>
  <c r="O199" i="12" s="1"/>
  <c r="I199" i="12"/>
  <c r="BE198" i="10"/>
  <c r="O198" i="12" s="1"/>
  <c r="BE197" i="10"/>
  <c r="O197" i="12" s="1"/>
  <c r="I197" i="12"/>
  <c r="BE196" i="10"/>
  <c r="O196" i="12" s="1"/>
  <c r="BT195" i="10"/>
  <c r="BS195" i="10"/>
  <c r="BR195" i="10"/>
  <c r="BI195" i="10"/>
  <c r="BH195" i="10"/>
  <c r="BG195" i="10"/>
  <c r="BF195" i="10"/>
  <c r="V195" i="10"/>
  <c r="U195" i="10"/>
  <c r="L195" i="10"/>
  <c r="K195" i="10"/>
  <c r="J195" i="10"/>
  <c r="I195" i="10"/>
  <c r="H195" i="10"/>
  <c r="BE194" i="10"/>
  <c r="O194" i="12" s="1"/>
  <c r="BE193" i="10"/>
  <c r="O193" i="12" s="1"/>
  <c r="I193" i="12"/>
  <c r="BE192" i="10"/>
  <c r="O192" i="12" s="1"/>
  <c r="BE191" i="10"/>
  <c r="O191" i="12" s="1"/>
  <c r="I191" i="12"/>
  <c r="BE190" i="10"/>
  <c r="O190" i="12" s="1"/>
  <c r="BE189" i="10"/>
  <c r="O189" i="12" s="1"/>
  <c r="I189" i="12"/>
  <c r="BE188" i="10"/>
  <c r="O188" i="12" s="1"/>
  <c r="BE187" i="10"/>
  <c r="O187" i="12" s="1"/>
  <c r="I187" i="12"/>
  <c r="BE186" i="10"/>
  <c r="O186" i="12" s="1"/>
  <c r="BE185" i="10"/>
  <c r="O185" i="12" s="1"/>
  <c r="I185" i="12"/>
  <c r="BE184" i="10"/>
  <c r="O184" i="12" s="1"/>
  <c r="BE183" i="10"/>
  <c r="O183" i="12" s="1"/>
  <c r="I183" i="12"/>
  <c r="BT182" i="10"/>
  <c r="BS182" i="10"/>
  <c r="BR182" i="10"/>
  <c r="BI182" i="10"/>
  <c r="BH182" i="10"/>
  <c r="BG182" i="10"/>
  <c r="BF182" i="10"/>
  <c r="V182" i="10"/>
  <c r="U182" i="10"/>
  <c r="L182" i="10"/>
  <c r="K182" i="10"/>
  <c r="J182" i="10"/>
  <c r="I182" i="10"/>
  <c r="H182" i="10"/>
  <c r="BE181" i="10"/>
  <c r="O181" i="12" s="1"/>
  <c r="I181" i="12"/>
  <c r="BE180" i="10"/>
  <c r="O180" i="12" s="1"/>
  <c r="BE179" i="10"/>
  <c r="O179" i="12" s="1"/>
  <c r="I179" i="12"/>
  <c r="BE178" i="10"/>
  <c r="O178" i="12" s="1"/>
  <c r="BE177" i="10"/>
  <c r="O177" i="12" s="1"/>
  <c r="I177" i="12"/>
  <c r="BE176" i="10"/>
  <c r="O176" i="12" s="1"/>
  <c r="BE175" i="10"/>
  <c r="O175" i="12" s="1"/>
  <c r="I175" i="12"/>
  <c r="BE174" i="10"/>
  <c r="O174" i="12" s="1"/>
  <c r="BE173" i="10"/>
  <c r="O173" i="12" s="1"/>
  <c r="I173" i="12"/>
  <c r="BE172" i="10"/>
  <c r="O172" i="12" s="1"/>
  <c r="BE171" i="10"/>
  <c r="O171" i="12" s="1"/>
  <c r="I171" i="12"/>
  <c r="BE170" i="10"/>
  <c r="O170" i="12" s="1"/>
  <c r="BE169" i="10"/>
  <c r="O169" i="12" s="1"/>
  <c r="I169" i="12"/>
  <c r="BE168" i="10"/>
  <c r="O168" i="12" s="1"/>
  <c r="BE167" i="10"/>
  <c r="O167" i="12" s="1"/>
  <c r="I167" i="12"/>
  <c r="BE166" i="10"/>
  <c r="O166" i="12" s="1"/>
  <c r="BE165" i="10"/>
  <c r="O165" i="12" s="1"/>
  <c r="I165" i="12"/>
  <c r="BE164" i="10"/>
  <c r="O164" i="12" s="1"/>
  <c r="BE163" i="10"/>
  <c r="O163" i="12" s="1"/>
  <c r="I163" i="12"/>
  <c r="BE162" i="10"/>
  <c r="O162" i="12" s="1"/>
  <c r="BE161" i="10"/>
  <c r="O161" i="12" s="1"/>
  <c r="I161" i="12"/>
  <c r="BT160" i="10"/>
  <c r="BS160" i="10"/>
  <c r="BR160" i="10"/>
  <c r="BI160" i="10"/>
  <c r="BH160" i="10"/>
  <c r="BG160" i="10"/>
  <c r="BF160" i="10"/>
  <c r="V160" i="10"/>
  <c r="U160" i="10"/>
  <c r="L160" i="10"/>
  <c r="K160" i="10"/>
  <c r="J160" i="10"/>
  <c r="I160" i="10"/>
  <c r="H160" i="10"/>
  <c r="BE159" i="10"/>
  <c r="O159" i="12" s="1"/>
  <c r="I159" i="12"/>
  <c r="BE155" i="10"/>
  <c r="O155" i="12" s="1"/>
  <c r="I155" i="12"/>
  <c r="BE154" i="10"/>
  <c r="O154" i="12" s="1"/>
  <c r="I154" i="12"/>
  <c r="BT153" i="10"/>
  <c r="BS153" i="10"/>
  <c r="BR153" i="10"/>
  <c r="BI153" i="10"/>
  <c r="BH153" i="10"/>
  <c r="BG153" i="10"/>
  <c r="BF153" i="10"/>
  <c r="V153" i="10"/>
  <c r="U153" i="10"/>
  <c r="L153" i="10"/>
  <c r="K153" i="10"/>
  <c r="J153" i="10"/>
  <c r="I153" i="10"/>
  <c r="H153" i="10"/>
  <c r="BE152" i="10"/>
  <c r="O152" i="12" s="1"/>
  <c r="I152" i="12"/>
  <c r="BT151" i="10"/>
  <c r="BS151" i="10"/>
  <c r="BR151" i="10"/>
  <c r="BI151" i="10"/>
  <c r="BH151" i="10"/>
  <c r="BG151" i="10"/>
  <c r="BF151" i="10"/>
  <c r="V151" i="10"/>
  <c r="U151" i="10"/>
  <c r="L151" i="10"/>
  <c r="K151" i="10"/>
  <c r="J151" i="10"/>
  <c r="I151" i="10"/>
  <c r="H151" i="10"/>
  <c r="BE150" i="10"/>
  <c r="O150" i="12" s="1"/>
  <c r="I150" i="12"/>
  <c r="BE149" i="10"/>
  <c r="O149" i="12" s="1"/>
  <c r="BE148" i="10"/>
  <c r="O148" i="12" s="1"/>
  <c r="I148" i="12"/>
  <c r="BT147" i="10"/>
  <c r="BS147" i="10"/>
  <c r="BR147" i="10"/>
  <c r="BI147" i="10"/>
  <c r="BH147" i="10"/>
  <c r="BG147" i="10"/>
  <c r="BF147" i="10"/>
  <c r="V147" i="10"/>
  <c r="U147" i="10"/>
  <c r="L147" i="10"/>
  <c r="K147" i="10"/>
  <c r="J147" i="10"/>
  <c r="I147" i="10"/>
  <c r="H147" i="10"/>
  <c r="BE146" i="10"/>
  <c r="O146" i="12" s="1"/>
  <c r="I146" i="12"/>
  <c r="O145" i="12"/>
  <c r="BV145" i="10"/>
  <c r="BE144" i="10"/>
  <c r="O144" i="12" s="1"/>
  <c r="I144" i="12"/>
  <c r="BE143" i="10"/>
  <c r="O143" i="12" s="1"/>
  <c r="BE142" i="10"/>
  <c r="O142" i="12" s="1"/>
  <c r="I142" i="12"/>
  <c r="BT141" i="10"/>
  <c r="BS141" i="10"/>
  <c r="BR141" i="10"/>
  <c r="BI141" i="10"/>
  <c r="BH141" i="10"/>
  <c r="BG141" i="10"/>
  <c r="BF141" i="10"/>
  <c r="V141" i="10"/>
  <c r="U141" i="10"/>
  <c r="L141" i="10"/>
  <c r="K141" i="10"/>
  <c r="J141" i="10"/>
  <c r="I141" i="10"/>
  <c r="H141" i="10"/>
  <c r="O140" i="12"/>
  <c r="I140" i="12"/>
  <c r="BE139" i="10"/>
  <c r="O139" i="12" s="1"/>
  <c r="I139" i="12"/>
  <c r="BE138" i="10"/>
  <c r="O138" i="12" s="1"/>
  <c r="BE137" i="10"/>
  <c r="O137" i="12" s="1"/>
  <c r="I137" i="12"/>
  <c r="BE136" i="10"/>
  <c r="O136" i="12" s="1"/>
  <c r="BE135" i="10"/>
  <c r="O135" i="12" s="1"/>
  <c r="I135" i="12"/>
  <c r="BE134" i="10"/>
  <c r="O134" i="12" s="1"/>
  <c r="BT133" i="10"/>
  <c r="BS133" i="10"/>
  <c r="BR133" i="10"/>
  <c r="BI133" i="10"/>
  <c r="BH133" i="10"/>
  <c r="BG133" i="10"/>
  <c r="BF133" i="10"/>
  <c r="V133" i="10"/>
  <c r="U133" i="10"/>
  <c r="L133" i="10"/>
  <c r="K133" i="10"/>
  <c r="J133" i="10"/>
  <c r="I133" i="10"/>
  <c r="H133" i="10"/>
  <c r="BE132" i="10"/>
  <c r="O132" i="12" s="1"/>
  <c r="BE131" i="10"/>
  <c r="O131" i="12" s="1"/>
  <c r="I131" i="12"/>
  <c r="BT130" i="10"/>
  <c r="BS130" i="10"/>
  <c r="BR130" i="10"/>
  <c r="BI130" i="10"/>
  <c r="BH130" i="10"/>
  <c r="BG130" i="10"/>
  <c r="BF130" i="10"/>
  <c r="V130" i="10"/>
  <c r="U130" i="10"/>
  <c r="L130" i="10"/>
  <c r="K130" i="10"/>
  <c r="J130" i="10"/>
  <c r="I130" i="10"/>
  <c r="H130" i="10"/>
  <c r="BE129" i="10"/>
  <c r="O129" i="12" s="1"/>
  <c r="I129" i="12"/>
  <c r="BE128" i="10"/>
  <c r="O128" i="12" s="1"/>
  <c r="BE127" i="10"/>
  <c r="O127" i="12" s="1"/>
  <c r="I127" i="12"/>
  <c r="BE126" i="10"/>
  <c r="O126" i="12" s="1"/>
  <c r="BE125" i="10"/>
  <c r="O125" i="12" s="1"/>
  <c r="I125" i="12"/>
  <c r="BE124" i="10"/>
  <c r="O124" i="12" s="1"/>
  <c r="BT123" i="10"/>
  <c r="BS123" i="10"/>
  <c r="BR123" i="10"/>
  <c r="BI123" i="10"/>
  <c r="BH123" i="10"/>
  <c r="BG123" i="10"/>
  <c r="BF123" i="10"/>
  <c r="V123" i="10"/>
  <c r="U123" i="10"/>
  <c r="L123" i="10"/>
  <c r="K123" i="10"/>
  <c r="J123" i="10"/>
  <c r="I123" i="10"/>
  <c r="H123" i="10"/>
  <c r="BE122" i="10"/>
  <c r="O122" i="12" s="1"/>
  <c r="BE121" i="10"/>
  <c r="O121" i="12" s="1"/>
  <c r="I121" i="12"/>
  <c r="BE120" i="10"/>
  <c r="O120" i="12" s="1"/>
  <c r="BT119" i="10"/>
  <c r="BS119" i="10"/>
  <c r="BR119" i="10"/>
  <c r="BI119" i="10"/>
  <c r="BH119" i="10"/>
  <c r="BG119" i="10"/>
  <c r="BF119" i="10"/>
  <c r="V119" i="10"/>
  <c r="U119" i="10"/>
  <c r="L119" i="10"/>
  <c r="K119" i="10"/>
  <c r="J119" i="10"/>
  <c r="I119" i="10"/>
  <c r="H119" i="10"/>
  <c r="BE118" i="10"/>
  <c r="O118" i="12" s="1"/>
  <c r="BE117" i="10"/>
  <c r="O117" i="12" s="1"/>
  <c r="I117" i="12"/>
  <c r="BE116" i="10"/>
  <c r="O116" i="12" s="1"/>
  <c r="BE115" i="10"/>
  <c r="O115" i="12" s="1"/>
  <c r="I115" i="12"/>
  <c r="BE114" i="10"/>
  <c r="O114" i="12" s="1"/>
  <c r="BE113" i="10"/>
  <c r="O113" i="12" s="1"/>
  <c r="I113" i="12"/>
  <c r="BT112" i="10"/>
  <c r="BS112" i="10"/>
  <c r="BR112" i="10"/>
  <c r="BI112" i="10"/>
  <c r="BH112" i="10"/>
  <c r="BG112" i="10"/>
  <c r="BF112" i="10"/>
  <c r="BE111" i="10"/>
  <c r="O111" i="12" s="1"/>
  <c r="I111" i="12"/>
  <c r="BE110" i="10"/>
  <c r="O110" i="12" s="1"/>
  <c r="BT109" i="10"/>
  <c r="BS109" i="10"/>
  <c r="BR109" i="10"/>
  <c r="BI109" i="10"/>
  <c r="BH109" i="10"/>
  <c r="BG109" i="10"/>
  <c r="BF109" i="10"/>
  <c r="V109" i="10"/>
  <c r="U109" i="10"/>
  <c r="L109" i="10"/>
  <c r="K109" i="10"/>
  <c r="J109" i="10"/>
  <c r="I109" i="10"/>
  <c r="H109" i="10"/>
  <c r="BE108" i="10"/>
  <c r="O108" i="12" s="1"/>
  <c r="BE107" i="10"/>
  <c r="O107" i="12" s="1"/>
  <c r="I107" i="12"/>
  <c r="BE106" i="10"/>
  <c r="O106" i="12" s="1"/>
  <c r="BT105" i="10"/>
  <c r="BS105" i="10"/>
  <c r="BR105" i="10"/>
  <c r="BI105" i="10"/>
  <c r="BH105" i="10"/>
  <c r="BG105" i="10"/>
  <c r="BF105" i="10"/>
  <c r="V105" i="10"/>
  <c r="U105" i="10"/>
  <c r="L105" i="10"/>
  <c r="K105" i="10"/>
  <c r="J105" i="10"/>
  <c r="I105" i="10"/>
  <c r="H105" i="10"/>
  <c r="BE104" i="10"/>
  <c r="O104" i="12" s="1"/>
  <c r="BE103" i="10"/>
  <c r="O103" i="12" s="1"/>
  <c r="I103" i="12"/>
  <c r="BE102" i="10"/>
  <c r="O102" i="12" s="1"/>
  <c r="BE101" i="10"/>
  <c r="O101" i="12" s="1"/>
  <c r="I101" i="12"/>
  <c r="BE100" i="10"/>
  <c r="O100" i="12" s="1"/>
  <c r="BT99" i="10"/>
  <c r="BS99" i="10"/>
  <c r="BR99" i="10"/>
  <c r="BI99" i="10"/>
  <c r="BH99" i="10"/>
  <c r="BG99" i="10"/>
  <c r="BF99" i="10"/>
  <c r="V99" i="10"/>
  <c r="U99" i="10"/>
  <c r="L99" i="10"/>
  <c r="K99" i="10"/>
  <c r="J99" i="10"/>
  <c r="I99" i="10"/>
  <c r="H99" i="10"/>
  <c r="BE98" i="10"/>
  <c r="O98" i="12" s="1"/>
  <c r="I98" i="12"/>
  <c r="BE96" i="10"/>
  <c r="O96" i="12" s="1"/>
  <c r="I96" i="12"/>
  <c r="BE95" i="10"/>
  <c r="O95" i="12" s="1"/>
  <c r="I95" i="12"/>
  <c r="BE94" i="10"/>
  <c r="O94" i="12" s="1"/>
  <c r="I94" i="12"/>
  <c r="BE93" i="10"/>
  <c r="O93" i="12" s="1"/>
  <c r="I93" i="12"/>
  <c r="BE92" i="10"/>
  <c r="O92" i="12" s="1"/>
  <c r="I92" i="12"/>
  <c r="BE91" i="10"/>
  <c r="O91" i="12" s="1"/>
  <c r="I91" i="12"/>
  <c r="BE90" i="10"/>
  <c r="O90" i="12" s="1"/>
  <c r="I90" i="12"/>
  <c r="BE89" i="10"/>
  <c r="O89" i="12" s="1"/>
  <c r="I89" i="12"/>
  <c r="BE88" i="10"/>
  <c r="O88" i="12" s="1"/>
  <c r="I88" i="12"/>
  <c r="BE87" i="10"/>
  <c r="O87" i="12" s="1"/>
  <c r="I87" i="12"/>
  <c r="BE86" i="10"/>
  <c r="O86" i="12" s="1"/>
  <c r="I86" i="12"/>
  <c r="BE85" i="10"/>
  <c r="O85" i="12" s="1"/>
  <c r="I85" i="12"/>
  <c r="BE84" i="10"/>
  <c r="O84" i="12" s="1"/>
  <c r="I84" i="12"/>
  <c r="BE83" i="10"/>
  <c r="O83" i="12" s="1"/>
  <c r="I83" i="12"/>
  <c r="BE82" i="10"/>
  <c r="O82" i="12" s="1"/>
  <c r="I82" i="12"/>
  <c r="BE81" i="10"/>
  <c r="O81" i="12" s="1"/>
  <c r="I81" i="12"/>
  <c r="BE80" i="10"/>
  <c r="O80" i="12" s="1"/>
  <c r="I80" i="12"/>
  <c r="BE79" i="10"/>
  <c r="O79" i="12" s="1"/>
  <c r="I79" i="12"/>
  <c r="BE78" i="10"/>
  <c r="O78" i="12" s="1"/>
  <c r="I78" i="12"/>
  <c r="BE77" i="10"/>
  <c r="O77" i="12" s="1"/>
  <c r="I77" i="12"/>
  <c r="BE76" i="10"/>
  <c r="O76" i="12" s="1"/>
  <c r="I76" i="12"/>
  <c r="BE75" i="10"/>
  <c r="O75" i="12" s="1"/>
  <c r="I75" i="12"/>
  <c r="BE74" i="10"/>
  <c r="O74" i="12" s="1"/>
  <c r="I74" i="12"/>
  <c r="BE73" i="10"/>
  <c r="O73" i="12" s="1"/>
  <c r="I73" i="12"/>
  <c r="BE72" i="10"/>
  <c r="O72" i="12" s="1"/>
  <c r="I72" i="12"/>
  <c r="BE71" i="10"/>
  <c r="O71" i="12" s="1"/>
  <c r="I71" i="12"/>
  <c r="BE70" i="10"/>
  <c r="O70" i="12" s="1"/>
  <c r="I70" i="12"/>
  <c r="BE69" i="10"/>
  <c r="O69" i="12" s="1"/>
  <c r="I69" i="12"/>
  <c r="BE68" i="10"/>
  <c r="O68" i="12" s="1"/>
  <c r="I68" i="12"/>
  <c r="BT67" i="10"/>
  <c r="BS67" i="10"/>
  <c r="BR67" i="10"/>
  <c r="BI67" i="10"/>
  <c r="BH67" i="10"/>
  <c r="BG67" i="10"/>
  <c r="BF67" i="10"/>
  <c r="V67" i="10"/>
  <c r="U67" i="10"/>
  <c r="L67" i="10"/>
  <c r="K67" i="10"/>
  <c r="J67" i="10"/>
  <c r="I67" i="10"/>
  <c r="H67" i="10"/>
  <c r="BE66" i="10"/>
  <c r="O66" i="12" s="1"/>
  <c r="I66" i="12"/>
  <c r="BE65" i="10"/>
  <c r="O65" i="12" s="1"/>
  <c r="I65" i="12"/>
  <c r="BE64" i="10"/>
  <c r="O64" i="12" s="1"/>
  <c r="I64" i="12"/>
  <c r="BE63" i="10"/>
  <c r="O63" i="12" s="1"/>
  <c r="I63" i="12"/>
  <c r="BE62" i="10"/>
  <c r="O62" i="12" s="1"/>
  <c r="I62" i="12"/>
  <c r="BT61" i="10"/>
  <c r="BS61" i="10"/>
  <c r="BR61" i="10"/>
  <c r="BI61" i="10"/>
  <c r="BH61" i="10"/>
  <c r="BG61" i="10"/>
  <c r="BF61" i="10"/>
  <c r="V61" i="10"/>
  <c r="U61" i="10"/>
  <c r="L61" i="10"/>
  <c r="K61" i="10"/>
  <c r="J61" i="10"/>
  <c r="I61" i="10"/>
  <c r="H61" i="10"/>
  <c r="BE60" i="10"/>
  <c r="O60" i="12" s="1"/>
  <c r="I60" i="12"/>
  <c r="BE59" i="10"/>
  <c r="O59" i="12" s="1"/>
  <c r="I59" i="12"/>
  <c r="BE58" i="10"/>
  <c r="O58" i="12" s="1"/>
  <c r="I58" i="12"/>
  <c r="BE57" i="10"/>
  <c r="O57" i="12" s="1"/>
  <c r="I57" i="12"/>
  <c r="O56" i="12"/>
  <c r="I56" i="12"/>
  <c r="BE55" i="10"/>
  <c r="I55" i="12"/>
  <c r="BE54" i="10"/>
  <c r="O54" i="12" s="1"/>
  <c r="I54" i="12"/>
  <c r="BT53" i="10"/>
  <c r="BS53" i="10"/>
  <c r="BR53" i="10"/>
  <c r="BI53" i="10"/>
  <c r="BH53" i="10"/>
  <c r="BG53" i="10"/>
  <c r="BF53" i="10"/>
  <c r="V53" i="10"/>
  <c r="U53" i="10"/>
  <c r="L53" i="10"/>
  <c r="K53" i="10"/>
  <c r="J53" i="10"/>
  <c r="I53" i="10"/>
  <c r="H53" i="10"/>
  <c r="BE52" i="10"/>
  <c r="O52" i="12" s="1"/>
  <c r="I52" i="12"/>
  <c r="BE51" i="10"/>
  <c r="O51" i="12" s="1"/>
  <c r="I51" i="12"/>
  <c r="BE50" i="10"/>
  <c r="O50" i="12" s="1"/>
  <c r="I50" i="12"/>
  <c r="BE49" i="10"/>
  <c r="O49" i="12" s="1"/>
  <c r="I49" i="12"/>
  <c r="BE48" i="10"/>
  <c r="O48" i="12" s="1"/>
  <c r="I48" i="12"/>
  <c r="BT47" i="10"/>
  <c r="BS47" i="10"/>
  <c r="BR47" i="10"/>
  <c r="BI47" i="10"/>
  <c r="BH47" i="10"/>
  <c r="BG47" i="10"/>
  <c r="BF47" i="10"/>
  <c r="V47" i="10"/>
  <c r="U47" i="10"/>
  <c r="L47" i="10"/>
  <c r="K47" i="10"/>
  <c r="J47" i="10"/>
  <c r="I47" i="10"/>
  <c r="H47" i="10"/>
  <c r="BE46" i="10"/>
  <c r="O46" i="12" s="1"/>
  <c r="BE45" i="10"/>
  <c r="O45" i="12" s="1"/>
  <c r="I45" i="12"/>
  <c r="BE44" i="10"/>
  <c r="O44" i="12" s="1"/>
  <c r="BE43" i="10"/>
  <c r="O43" i="12" s="1"/>
  <c r="I43" i="12"/>
  <c r="BT42" i="10"/>
  <c r="BS42" i="10"/>
  <c r="BR42" i="10"/>
  <c r="BI42" i="10"/>
  <c r="BH42" i="10"/>
  <c r="BG42" i="10"/>
  <c r="BF42" i="10"/>
  <c r="V42" i="10"/>
  <c r="U42" i="10"/>
  <c r="L42" i="10"/>
  <c r="K42" i="10"/>
  <c r="J42" i="10"/>
  <c r="I42" i="10"/>
  <c r="H42" i="10"/>
  <c r="BE41" i="10"/>
  <c r="O41" i="12" s="1"/>
  <c r="I41" i="12"/>
  <c r="BE40" i="10"/>
  <c r="O40" i="12" s="1"/>
  <c r="BE39" i="10"/>
  <c r="O39" i="12" s="1"/>
  <c r="I39" i="12"/>
  <c r="BE38" i="10"/>
  <c r="O38" i="12" s="1"/>
  <c r="BE37" i="10"/>
  <c r="O37" i="12" s="1"/>
  <c r="I37" i="12"/>
  <c r="BE36" i="10"/>
  <c r="O36" i="12" s="1"/>
  <c r="BE35" i="10"/>
  <c r="O35" i="12" s="1"/>
  <c r="I35" i="12"/>
  <c r="BT34" i="10"/>
  <c r="BS34" i="10"/>
  <c r="BR34" i="10"/>
  <c r="BI34" i="10"/>
  <c r="BH34" i="10"/>
  <c r="BG34" i="10"/>
  <c r="BF34" i="10"/>
  <c r="V34" i="10"/>
  <c r="U34" i="10"/>
  <c r="L34" i="10"/>
  <c r="K34" i="10"/>
  <c r="J34" i="10"/>
  <c r="I34" i="10"/>
  <c r="H34" i="10"/>
  <c r="BE33" i="10"/>
  <c r="O33" i="12" s="1"/>
  <c r="I33" i="12"/>
  <c r="BE32" i="10"/>
  <c r="O32" i="12" s="1"/>
  <c r="BE31" i="10"/>
  <c r="O31" i="12" s="1"/>
  <c r="I31" i="12"/>
  <c r="BE30" i="10"/>
  <c r="O30" i="12" s="1"/>
  <c r="BE29" i="10"/>
  <c r="O29" i="12" s="1"/>
  <c r="I29" i="12"/>
  <c r="BE28" i="10"/>
  <c r="O28" i="12" s="1"/>
  <c r="BE27" i="10"/>
  <c r="O27" i="12" s="1"/>
  <c r="I27" i="12"/>
  <c r="BE26" i="10"/>
  <c r="O26" i="12" s="1"/>
  <c r="BE25" i="10"/>
  <c r="O25" i="12" s="1"/>
  <c r="I25" i="12"/>
  <c r="BE24" i="10"/>
  <c r="O24" i="12" s="1"/>
  <c r="BE23" i="10"/>
  <c r="O23" i="12" s="1"/>
  <c r="I23" i="12"/>
  <c r="BE22" i="10"/>
  <c r="O22" i="12" s="1"/>
  <c r="BE21" i="10"/>
  <c r="O21" i="12" s="1"/>
  <c r="I21" i="12"/>
  <c r="BE20" i="10"/>
  <c r="O20" i="12" s="1"/>
  <c r="I20" i="12"/>
  <c r="BE19" i="10"/>
  <c r="O19" i="12" s="1"/>
  <c r="I19" i="12"/>
  <c r="BE18" i="10"/>
  <c r="O18" i="12" s="1"/>
  <c r="I18" i="12"/>
  <c r="BE17" i="10"/>
  <c r="O17" i="12" s="1"/>
  <c r="I17" i="12"/>
  <c r="BE16" i="10"/>
  <c r="O16" i="12" s="1"/>
  <c r="I16" i="12"/>
  <c r="BE15" i="10"/>
  <c r="O15" i="12" s="1"/>
  <c r="I15" i="12"/>
  <c r="BE14" i="10"/>
  <c r="O14" i="12" s="1"/>
  <c r="I14" i="12"/>
  <c r="BE13" i="10"/>
  <c r="O13" i="12" s="1"/>
  <c r="I13" i="12"/>
  <c r="BT12" i="10"/>
  <c r="BS12" i="10"/>
  <c r="BR12" i="10"/>
  <c r="BI12" i="10"/>
  <c r="BH12" i="10"/>
  <c r="BG12" i="10"/>
  <c r="BF12" i="10"/>
  <c r="V12" i="10"/>
  <c r="U12" i="10"/>
  <c r="L12" i="10"/>
  <c r="K12" i="10"/>
  <c r="J12" i="10"/>
  <c r="I12" i="10"/>
  <c r="H12" i="10"/>
  <c r="AN250" i="9"/>
  <c r="P250" i="12" s="1"/>
  <c r="AN249" i="9"/>
  <c r="P249" i="12" s="1"/>
  <c r="AN248" i="9"/>
  <c r="P248" i="12" s="1"/>
  <c r="AN247" i="9"/>
  <c r="P247" i="12" s="1"/>
  <c r="AN246" i="9"/>
  <c r="P246" i="12" s="1"/>
  <c r="AE243" i="9"/>
  <c r="N243" i="12" s="1"/>
  <c r="AE242" i="9"/>
  <c r="N242" i="12" s="1"/>
  <c r="AE241" i="9"/>
  <c r="AE240" i="9"/>
  <c r="N240" i="12" s="1"/>
  <c r="AE239" i="9"/>
  <c r="N239" i="12" s="1"/>
  <c r="AE226" i="9"/>
  <c r="N226" i="12" s="1"/>
  <c r="AE225" i="9"/>
  <c r="N225" i="12" s="1"/>
  <c r="AE224" i="9"/>
  <c r="N224" i="12" s="1"/>
  <c r="AE223" i="9"/>
  <c r="N223" i="12" s="1"/>
  <c r="AE222" i="9"/>
  <c r="N222" i="12" s="1"/>
  <c r="AK221" i="9"/>
  <c r="AJ221" i="9"/>
  <c r="AI221" i="9"/>
  <c r="AH221" i="9"/>
  <c r="AG221" i="9"/>
  <c r="AF221" i="9"/>
  <c r="AE220" i="9"/>
  <c r="N220" i="12" s="1"/>
  <c r="AE219" i="9"/>
  <c r="N219" i="12" s="1"/>
  <c r="AE218" i="9"/>
  <c r="N218" i="12" s="1"/>
  <c r="AE217" i="9"/>
  <c r="N217" i="12" s="1"/>
  <c r="AE216" i="9"/>
  <c r="N216" i="12" s="1"/>
  <c r="AE215" i="9"/>
  <c r="N215" i="12" s="1"/>
  <c r="AE214" i="9"/>
  <c r="N214" i="12" s="1"/>
  <c r="AE213" i="9"/>
  <c r="N213" i="12" s="1"/>
  <c r="AK212" i="9"/>
  <c r="AJ212" i="9"/>
  <c r="AI212" i="9"/>
  <c r="AH212" i="9"/>
  <c r="AG212" i="9"/>
  <c r="AF212" i="9"/>
  <c r="AE209" i="9"/>
  <c r="N209" i="12" s="1"/>
  <c r="AE208" i="9"/>
  <c r="N208" i="12" s="1"/>
  <c r="AE207" i="9"/>
  <c r="N207" i="12" s="1"/>
  <c r="AK206" i="9"/>
  <c r="AJ206" i="9"/>
  <c r="AI206" i="9"/>
  <c r="AH206" i="9"/>
  <c r="AG206" i="9"/>
  <c r="AF206" i="9"/>
  <c r="AE205" i="9"/>
  <c r="N205" i="12" s="1"/>
  <c r="AE204" i="9"/>
  <c r="N204" i="12" s="1"/>
  <c r="AE203" i="9"/>
  <c r="N203" i="12" s="1"/>
  <c r="AK202" i="9"/>
  <c r="AJ202" i="9"/>
  <c r="AI202" i="9"/>
  <c r="AH202" i="9"/>
  <c r="AG202" i="9"/>
  <c r="AF202" i="9"/>
  <c r="AE201" i="9"/>
  <c r="N201" i="12" s="1"/>
  <c r="AE200" i="9"/>
  <c r="N200" i="12" s="1"/>
  <c r="AE199" i="9"/>
  <c r="N199" i="12" s="1"/>
  <c r="AE198" i="9"/>
  <c r="N198" i="12" s="1"/>
  <c r="AE197" i="9"/>
  <c r="N197" i="12" s="1"/>
  <c r="AE196" i="9"/>
  <c r="N196" i="12" s="1"/>
  <c r="AK195" i="9"/>
  <c r="AJ195" i="9"/>
  <c r="AI195" i="9"/>
  <c r="AH195" i="9"/>
  <c r="AG195" i="9"/>
  <c r="AF195" i="9"/>
  <c r="AE194" i="9"/>
  <c r="N194" i="12" s="1"/>
  <c r="AE193" i="9"/>
  <c r="N193" i="12" s="1"/>
  <c r="AE192" i="9"/>
  <c r="N192" i="12" s="1"/>
  <c r="AE191" i="9"/>
  <c r="N191" i="12" s="1"/>
  <c r="AE190" i="9"/>
  <c r="N190" i="12" s="1"/>
  <c r="AE189" i="9"/>
  <c r="N189" i="12" s="1"/>
  <c r="AE188" i="9"/>
  <c r="N188" i="12" s="1"/>
  <c r="AE187" i="9"/>
  <c r="N187" i="12" s="1"/>
  <c r="AE186" i="9"/>
  <c r="N186" i="12" s="1"/>
  <c r="AE185" i="9"/>
  <c r="N185" i="12" s="1"/>
  <c r="AE184" i="9"/>
  <c r="N184" i="12" s="1"/>
  <c r="AE183" i="9"/>
  <c r="N183" i="12" s="1"/>
  <c r="AK182" i="9"/>
  <c r="AJ182" i="9"/>
  <c r="AI182" i="9"/>
  <c r="AH182" i="9"/>
  <c r="AG182" i="9"/>
  <c r="AF182" i="9"/>
  <c r="AE181" i="9"/>
  <c r="N181" i="12" s="1"/>
  <c r="AE180" i="9"/>
  <c r="N180" i="12" s="1"/>
  <c r="AE179" i="9"/>
  <c r="N179" i="12" s="1"/>
  <c r="AE178" i="9"/>
  <c r="N178" i="12" s="1"/>
  <c r="AE177" i="9"/>
  <c r="N177" i="12" s="1"/>
  <c r="AE176" i="9"/>
  <c r="N176" i="12" s="1"/>
  <c r="AE175" i="9"/>
  <c r="N175" i="12" s="1"/>
  <c r="AE174" i="9"/>
  <c r="N174" i="12" s="1"/>
  <c r="AE173" i="9"/>
  <c r="N173" i="12" s="1"/>
  <c r="AE172" i="9"/>
  <c r="N172" i="12" s="1"/>
  <c r="AE171" i="9"/>
  <c r="N171" i="12" s="1"/>
  <c r="AE170" i="9"/>
  <c r="N170" i="12" s="1"/>
  <c r="AE169" i="9"/>
  <c r="N169" i="12" s="1"/>
  <c r="AE168" i="9"/>
  <c r="N168" i="12" s="1"/>
  <c r="AE167" i="9"/>
  <c r="N167" i="12" s="1"/>
  <c r="AE166" i="9"/>
  <c r="N166" i="12" s="1"/>
  <c r="AE165" i="9"/>
  <c r="N165" i="12" s="1"/>
  <c r="AE164" i="9"/>
  <c r="N164" i="12" s="1"/>
  <c r="AE163" i="9"/>
  <c r="N163" i="12" s="1"/>
  <c r="AE162" i="9"/>
  <c r="N162" i="12" s="1"/>
  <c r="AE161" i="9"/>
  <c r="N161" i="12" s="1"/>
  <c r="AK160" i="9"/>
  <c r="AJ160" i="9"/>
  <c r="AI160" i="9"/>
  <c r="AH160" i="9"/>
  <c r="AG160" i="9"/>
  <c r="AF160" i="9"/>
  <c r="AE159" i="9"/>
  <c r="N159" i="12" s="1"/>
  <c r="AE155" i="9"/>
  <c r="N155" i="12" s="1"/>
  <c r="AE154" i="9"/>
  <c r="N154" i="12" s="1"/>
  <c r="AK153" i="9"/>
  <c r="AJ153" i="9"/>
  <c r="AI153" i="9"/>
  <c r="AH153" i="9"/>
  <c r="AG153" i="9"/>
  <c r="AF153" i="9"/>
  <c r="AE152" i="9"/>
  <c r="N152" i="12" s="1"/>
  <c r="AK151" i="9"/>
  <c r="AJ151" i="9"/>
  <c r="AI151" i="9"/>
  <c r="AH151" i="9"/>
  <c r="AG151" i="9"/>
  <c r="AF151" i="9"/>
  <c r="AE150" i="9"/>
  <c r="N150" i="12" s="1"/>
  <c r="AE149" i="9"/>
  <c r="N149" i="12" s="1"/>
  <c r="AE148" i="9"/>
  <c r="N148" i="12" s="1"/>
  <c r="AK147" i="9"/>
  <c r="AJ147" i="9"/>
  <c r="AI147" i="9"/>
  <c r="AH147" i="9"/>
  <c r="AG147" i="9"/>
  <c r="AF147" i="9"/>
  <c r="AE146" i="9"/>
  <c r="N146" i="12" s="1"/>
  <c r="N145" i="12"/>
  <c r="AE144" i="9"/>
  <c r="N144" i="12" s="1"/>
  <c r="AE143" i="9"/>
  <c r="N143" i="12" s="1"/>
  <c r="AE142" i="9"/>
  <c r="N142" i="12" s="1"/>
  <c r="AK141" i="9"/>
  <c r="AJ141" i="9"/>
  <c r="AI141" i="9"/>
  <c r="AH141" i="9"/>
  <c r="AG141" i="9"/>
  <c r="AF141" i="9"/>
  <c r="N140" i="12"/>
  <c r="AE139" i="9"/>
  <c r="N139" i="12" s="1"/>
  <c r="AE138" i="9"/>
  <c r="N138" i="12" s="1"/>
  <c r="AE137" i="9"/>
  <c r="N137" i="12" s="1"/>
  <c r="AE136" i="9"/>
  <c r="N136" i="12" s="1"/>
  <c r="AE135" i="9"/>
  <c r="N135" i="12" s="1"/>
  <c r="AE134" i="9"/>
  <c r="N134" i="12" s="1"/>
  <c r="AK133" i="9"/>
  <c r="AJ133" i="9"/>
  <c r="AI133" i="9"/>
  <c r="AH133" i="9"/>
  <c r="AG133" i="9"/>
  <c r="AF133" i="9"/>
  <c r="AE132" i="9"/>
  <c r="N132" i="12" s="1"/>
  <c r="AE131" i="9"/>
  <c r="N131" i="12" s="1"/>
  <c r="AK130" i="9"/>
  <c r="AJ130" i="9"/>
  <c r="AI130" i="9"/>
  <c r="AH130" i="9"/>
  <c r="AG130" i="9"/>
  <c r="AF130" i="9"/>
  <c r="AE129" i="9"/>
  <c r="N129" i="12" s="1"/>
  <c r="AE128" i="9"/>
  <c r="N128" i="12" s="1"/>
  <c r="AE127" i="9"/>
  <c r="N127" i="12" s="1"/>
  <c r="AE126" i="9"/>
  <c r="N126" i="12" s="1"/>
  <c r="AE125" i="9"/>
  <c r="N125" i="12" s="1"/>
  <c r="AE124" i="9"/>
  <c r="N124" i="12" s="1"/>
  <c r="AK123" i="9"/>
  <c r="AJ123" i="9"/>
  <c r="AI123" i="9"/>
  <c r="AH123" i="9"/>
  <c r="AG123" i="9"/>
  <c r="AF123" i="9"/>
  <c r="AE122" i="9"/>
  <c r="N122" i="12" s="1"/>
  <c r="AE121" i="9"/>
  <c r="N121" i="12" s="1"/>
  <c r="AE120" i="9"/>
  <c r="N120" i="12" s="1"/>
  <c r="AK119" i="9"/>
  <c r="AJ119" i="9"/>
  <c r="AI119" i="9"/>
  <c r="AH119" i="9"/>
  <c r="AG119" i="9"/>
  <c r="AF119" i="9"/>
  <c r="AE118" i="9"/>
  <c r="N118" i="12" s="1"/>
  <c r="AE117" i="9"/>
  <c r="N117" i="12" s="1"/>
  <c r="AE116" i="9"/>
  <c r="N116" i="12" s="1"/>
  <c r="AE115" i="9"/>
  <c r="N115" i="12" s="1"/>
  <c r="AE114" i="9"/>
  <c r="N114" i="12" s="1"/>
  <c r="AE113" i="9"/>
  <c r="N113" i="12" s="1"/>
  <c r="AK112" i="9"/>
  <c r="AJ112" i="9"/>
  <c r="AI112" i="9"/>
  <c r="AH112" i="9"/>
  <c r="AG112" i="9"/>
  <c r="AF112" i="9"/>
  <c r="AE111" i="9"/>
  <c r="N111" i="12" s="1"/>
  <c r="AE110" i="9"/>
  <c r="N110" i="12" s="1"/>
  <c r="AK109" i="9"/>
  <c r="AJ109" i="9"/>
  <c r="AI109" i="9"/>
  <c r="AH109" i="9"/>
  <c r="AG109" i="9"/>
  <c r="AF109" i="9"/>
  <c r="AE108" i="9"/>
  <c r="N108" i="12" s="1"/>
  <c r="AE107" i="9"/>
  <c r="N107" i="12" s="1"/>
  <c r="AE106" i="9"/>
  <c r="N106" i="12" s="1"/>
  <c r="AK105" i="9"/>
  <c r="AJ105" i="9"/>
  <c r="AI105" i="9"/>
  <c r="AH105" i="9"/>
  <c r="AG105" i="9"/>
  <c r="AF105" i="9"/>
  <c r="AE104" i="9"/>
  <c r="N104" i="12" s="1"/>
  <c r="AE103" i="9"/>
  <c r="N103" i="12" s="1"/>
  <c r="AE102" i="9"/>
  <c r="N102" i="12" s="1"/>
  <c r="AE101" i="9"/>
  <c r="N101" i="12" s="1"/>
  <c r="AE100" i="9"/>
  <c r="N100" i="12" s="1"/>
  <c r="AK99" i="9"/>
  <c r="AJ99" i="9"/>
  <c r="AI99" i="9"/>
  <c r="AH99" i="9"/>
  <c r="AG99" i="9"/>
  <c r="AF99" i="9"/>
  <c r="AE98" i="9"/>
  <c r="N98" i="12" s="1"/>
  <c r="AE96" i="9"/>
  <c r="N96" i="12" s="1"/>
  <c r="AE95" i="9"/>
  <c r="N95" i="12" s="1"/>
  <c r="AE94" i="9"/>
  <c r="N94" i="12" s="1"/>
  <c r="AE93" i="9"/>
  <c r="N93" i="12" s="1"/>
  <c r="AE92" i="9"/>
  <c r="N92" i="12" s="1"/>
  <c r="AE91" i="9"/>
  <c r="N91" i="12" s="1"/>
  <c r="AE90" i="9"/>
  <c r="N90" i="12" s="1"/>
  <c r="AE89" i="9"/>
  <c r="N89" i="12" s="1"/>
  <c r="AE88" i="9"/>
  <c r="N88" i="12" s="1"/>
  <c r="AE87" i="9"/>
  <c r="N87" i="12" s="1"/>
  <c r="AE86" i="9"/>
  <c r="N86" i="12" s="1"/>
  <c r="AE85" i="9"/>
  <c r="N85" i="12" s="1"/>
  <c r="AE84" i="9"/>
  <c r="N84" i="12" s="1"/>
  <c r="AE83" i="9"/>
  <c r="N83" i="12" s="1"/>
  <c r="AE82" i="9"/>
  <c r="N82" i="12" s="1"/>
  <c r="AE81" i="9"/>
  <c r="N81" i="12" s="1"/>
  <c r="AE80" i="9"/>
  <c r="N80" i="12" s="1"/>
  <c r="AE79" i="9"/>
  <c r="N79" i="12" s="1"/>
  <c r="AE78" i="9"/>
  <c r="N78" i="12" s="1"/>
  <c r="AE77" i="9"/>
  <c r="N77" i="12" s="1"/>
  <c r="AE76" i="9"/>
  <c r="N76" i="12" s="1"/>
  <c r="AE75" i="9"/>
  <c r="N75" i="12" s="1"/>
  <c r="AE74" i="9"/>
  <c r="N74" i="12" s="1"/>
  <c r="AE73" i="9"/>
  <c r="N73" i="12" s="1"/>
  <c r="AE72" i="9"/>
  <c r="N72" i="12" s="1"/>
  <c r="AE71" i="9"/>
  <c r="N71" i="12" s="1"/>
  <c r="AE70" i="9"/>
  <c r="N70" i="12" s="1"/>
  <c r="AE69" i="9"/>
  <c r="N69" i="12" s="1"/>
  <c r="AE68" i="9"/>
  <c r="N68" i="12" s="1"/>
  <c r="AK67" i="9"/>
  <c r="AJ67" i="9"/>
  <c r="AI67" i="9"/>
  <c r="AH67" i="9"/>
  <c r="AG67" i="9"/>
  <c r="AF67" i="9"/>
  <c r="AE66" i="9"/>
  <c r="N66" i="12" s="1"/>
  <c r="AE65" i="9"/>
  <c r="N65" i="12" s="1"/>
  <c r="AE64" i="9"/>
  <c r="N64" i="12" s="1"/>
  <c r="AE63" i="9"/>
  <c r="N63" i="12" s="1"/>
  <c r="AE62" i="9"/>
  <c r="N62" i="12" s="1"/>
  <c r="AK61" i="9"/>
  <c r="AJ61" i="9"/>
  <c r="AI61" i="9"/>
  <c r="AH61" i="9"/>
  <c r="AG61" i="9"/>
  <c r="AF61" i="9"/>
  <c r="AE60" i="9"/>
  <c r="N60" i="12" s="1"/>
  <c r="AE59" i="9"/>
  <c r="N59" i="12" s="1"/>
  <c r="AE58" i="9"/>
  <c r="N58" i="12" s="1"/>
  <c r="AE57" i="9"/>
  <c r="N57" i="12" s="1"/>
  <c r="N56" i="12"/>
  <c r="AE55" i="9"/>
  <c r="N55" i="12" s="1"/>
  <c r="AE54" i="9"/>
  <c r="N54" i="12" s="1"/>
  <c r="AK53" i="9"/>
  <c r="AJ53" i="9"/>
  <c r="AI53" i="9"/>
  <c r="AH53" i="9"/>
  <c r="AG53" i="9"/>
  <c r="AF53" i="9"/>
  <c r="AE52" i="9"/>
  <c r="N52" i="12" s="1"/>
  <c r="AE51" i="9"/>
  <c r="N51" i="12" s="1"/>
  <c r="AE50" i="9"/>
  <c r="N50" i="12" s="1"/>
  <c r="AE49" i="9"/>
  <c r="N49" i="12" s="1"/>
  <c r="AE48" i="9"/>
  <c r="N48" i="12" s="1"/>
  <c r="AK47" i="9"/>
  <c r="AJ47" i="9"/>
  <c r="AI47" i="9"/>
  <c r="AH47" i="9"/>
  <c r="AG47" i="9"/>
  <c r="AF47" i="9"/>
  <c r="AE46" i="9"/>
  <c r="N46" i="12" s="1"/>
  <c r="AE45" i="9"/>
  <c r="N45" i="12" s="1"/>
  <c r="AE44" i="9"/>
  <c r="N44" i="12" s="1"/>
  <c r="AE43" i="9"/>
  <c r="N43" i="12" s="1"/>
  <c r="AK42" i="9"/>
  <c r="AJ42" i="9"/>
  <c r="AI42" i="9"/>
  <c r="AH42" i="9"/>
  <c r="AG42" i="9"/>
  <c r="AF42" i="9"/>
  <c r="AE41" i="9"/>
  <c r="N41" i="12" s="1"/>
  <c r="AE40" i="9"/>
  <c r="N40" i="12" s="1"/>
  <c r="AE39" i="9"/>
  <c r="N39" i="12" s="1"/>
  <c r="AE38" i="9"/>
  <c r="N38" i="12" s="1"/>
  <c r="AE37" i="9"/>
  <c r="N37" i="12" s="1"/>
  <c r="AE36" i="9"/>
  <c r="N36" i="12" s="1"/>
  <c r="AE35" i="9"/>
  <c r="N35" i="12" s="1"/>
  <c r="AK34" i="9"/>
  <c r="AJ34" i="9"/>
  <c r="AI34" i="9"/>
  <c r="AH34" i="9"/>
  <c r="AG34" i="9"/>
  <c r="AF34" i="9"/>
  <c r="AE33" i="9"/>
  <c r="N33" i="12" s="1"/>
  <c r="N32" i="12"/>
  <c r="AE31" i="9"/>
  <c r="N31" i="12" s="1"/>
  <c r="AE30" i="9"/>
  <c r="N30" i="12" s="1"/>
  <c r="N29" i="12"/>
  <c r="N28" i="12"/>
  <c r="N27" i="12"/>
  <c r="AE26" i="9"/>
  <c r="N26" i="12" s="1"/>
  <c r="AE25" i="9"/>
  <c r="N25" i="12" s="1"/>
  <c r="AE24" i="9"/>
  <c r="N24" i="12" s="1"/>
  <c r="AE23" i="9"/>
  <c r="N23" i="12" s="1"/>
  <c r="AE22" i="9"/>
  <c r="N22" i="12" s="1"/>
  <c r="AE21" i="9"/>
  <c r="N21" i="12" s="1"/>
  <c r="AE20" i="9"/>
  <c r="N20" i="12" s="1"/>
  <c r="AE19" i="9"/>
  <c r="N19" i="12" s="1"/>
  <c r="AE18" i="9"/>
  <c r="N18" i="12" s="1"/>
  <c r="AE17" i="9"/>
  <c r="N17" i="12" s="1"/>
  <c r="AE16" i="9"/>
  <c r="N16" i="12" s="1"/>
  <c r="AE15" i="9"/>
  <c r="N15" i="12" s="1"/>
  <c r="AE14" i="9"/>
  <c r="N14" i="12" s="1"/>
  <c r="AE13" i="9"/>
  <c r="AN13" i="9" s="1"/>
  <c r="AK12" i="9"/>
  <c r="AJ12" i="9"/>
  <c r="AI12" i="9"/>
  <c r="AH12" i="9"/>
  <c r="AG12" i="9"/>
  <c r="AF12" i="9"/>
  <c r="O55" i="12" l="1"/>
  <c r="BV55" i="10"/>
  <c r="Q55" i="12" s="1"/>
  <c r="K158" i="10"/>
  <c r="H11" i="10"/>
  <c r="H10" i="10" s="1"/>
  <c r="L11" i="10"/>
  <c r="L10" i="10" s="1"/>
  <c r="U11" i="10"/>
  <c r="U10" i="10" s="1"/>
  <c r="J11" i="10"/>
  <c r="J10" i="10" s="1"/>
  <c r="V11" i="10"/>
  <c r="V10" i="10" s="1"/>
  <c r="H158" i="10"/>
  <c r="L158" i="10"/>
  <c r="K211" i="10"/>
  <c r="K210" i="10" s="1"/>
  <c r="K157" i="10" s="1"/>
  <c r="I11" i="10"/>
  <c r="I10" i="10" s="1"/>
  <c r="K11" i="10"/>
  <c r="K10" i="10" s="1"/>
  <c r="I158" i="10"/>
  <c r="J158" i="10"/>
  <c r="V158" i="10"/>
  <c r="U158" i="10"/>
  <c r="H211" i="10"/>
  <c r="L211" i="10"/>
  <c r="L210" i="10" s="1"/>
  <c r="I211" i="10"/>
  <c r="U211" i="10"/>
  <c r="U210" i="10" s="1"/>
  <c r="T245" i="9"/>
  <c r="U244" i="9"/>
  <c r="N241" i="12"/>
  <c r="Z244" i="9"/>
  <c r="AE151" i="9"/>
  <c r="N151" i="12" s="1"/>
  <c r="N13" i="12"/>
  <c r="AE12" i="9"/>
  <c r="N12" i="12" s="1"/>
  <c r="S245" i="9"/>
  <c r="Q245" i="9"/>
  <c r="AJ158" i="9"/>
  <c r="AJ211" i="9"/>
  <c r="AJ210" i="9" s="1"/>
  <c r="V245" i="9"/>
  <c r="BI211" i="10"/>
  <c r="BI210" i="10" s="1"/>
  <c r="BC244" i="10"/>
  <c r="BH158" i="10"/>
  <c r="BH157" i="10" s="1"/>
  <c r="AP244" i="10"/>
  <c r="AR244" i="10"/>
  <c r="BA244" i="10"/>
  <c r="BG211" i="10"/>
  <c r="BG210" i="10" s="1"/>
  <c r="BS211" i="10"/>
  <c r="BS210" i="10" s="1"/>
  <c r="AG158" i="9"/>
  <c r="AK158" i="9"/>
  <c r="AH211" i="9"/>
  <c r="AH210" i="9" s="1"/>
  <c r="G119" i="10"/>
  <c r="I119" i="12" s="1"/>
  <c r="G123" i="10"/>
  <c r="I123" i="12" s="1"/>
  <c r="G195" i="10"/>
  <c r="I195" i="12" s="1"/>
  <c r="G206" i="10"/>
  <c r="I206" i="12" s="1"/>
  <c r="K211" i="12"/>
  <c r="K210" i="12"/>
  <c r="K158" i="12"/>
  <c r="G151" i="10"/>
  <c r="I151" i="12" s="1"/>
  <c r="G109" i="10"/>
  <c r="I109" i="12" s="1"/>
  <c r="G202" i="10"/>
  <c r="I202" i="12" s="1"/>
  <c r="BG11" i="10"/>
  <c r="BG10" i="10" s="1"/>
  <c r="BS11" i="10"/>
  <c r="BS10" i="10" s="1"/>
  <c r="BI11" i="10"/>
  <c r="BI10" i="10" s="1"/>
  <c r="BG158" i="10"/>
  <c r="BS158" i="10"/>
  <c r="BI158" i="10"/>
  <c r="BI157" i="10" s="1"/>
  <c r="BR158" i="10"/>
  <c r="BR157" i="10" s="1"/>
  <c r="BH211" i="10"/>
  <c r="BH210" i="10" s="1"/>
  <c r="AI211" i="9"/>
  <c r="AI210" i="9" s="1"/>
  <c r="AG211" i="9"/>
  <c r="AG210" i="9" s="1"/>
  <c r="AK211" i="9"/>
  <c r="AK210" i="9" s="1"/>
  <c r="AK157" i="9" s="1"/>
  <c r="AH158" i="9"/>
  <c r="AJ11" i="9"/>
  <c r="AJ10" i="9" s="1"/>
  <c r="AH11" i="9"/>
  <c r="AH10" i="9" s="1"/>
  <c r="BF211" i="10"/>
  <c r="BF210" i="10" s="1"/>
  <c r="BF158" i="10"/>
  <c r="BT211" i="10"/>
  <c r="BT210" i="10" s="1"/>
  <c r="BE212" i="10"/>
  <c r="O212" i="12" s="1"/>
  <c r="BE206" i="10"/>
  <c r="O206" i="12" s="1"/>
  <c r="BE202" i="10"/>
  <c r="O202" i="12" s="1"/>
  <c r="BT158" i="10"/>
  <c r="BT157" i="10" s="1"/>
  <c r="BE195" i="10"/>
  <c r="O195" i="12" s="1"/>
  <c r="AE202" i="9"/>
  <c r="N202" i="12" s="1"/>
  <c r="AE195" i="9"/>
  <c r="N195" i="12" s="1"/>
  <c r="AE130" i="9"/>
  <c r="N130" i="12" s="1"/>
  <c r="AD244" i="9"/>
  <c r="X244" i="9"/>
  <c r="AO244" i="10"/>
  <c r="M211" i="12"/>
  <c r="AN210" i="10"/>
  <c r="M210" i="12" s="1"/>
  <c r="G42" i="10"/>
  <c r="G130" i="10"/>
  <c r="I130" i="12" s="1"/>
  <c r="G212" i="10"/>
  <c r="AF211" i="9"/>
  <c r="AF210" i="9" s="1"/>
  <c r="AF158" i="9"/>
  <c r="G133" i="10"/>
  <c r="I133" i="12" s="1"/>
  <c r="G105" i="10"/>
  <c r="I105" i="12" s="1"/>
  <c r="G99" i="10"/>
  <c r="I99" i="12" s="1"/>
  <c r="M11" i="12"/>
  <c r="M10" i="12"/>
  <c r="G160" i="10"/>
  <c r="G153" i="10"/>
  <c r="I153" i="12" s="1"/>
  <c r="G141" i="10"/>
  <c r="I141" i="12" s="1"/>
  <c r="AE182" i="9"/>
  <c r="N182" i="12" s="1"/>
  <c r="AE133" i="9"/>
  <c r="N133" i="12" s="1"/>
  <c r="AE123" i="9"/>
  <c r="N123" i="12" s="1"/>
  <c r="AF11" i="9"/>
  <c r="AF10" i="9" s="1"/>
  <c r="AO1" i="9" s="1"/>
  <c r="AE53" i="9"/>
  <c r="N53" i="12" s="1"/>
  <c r="AE34" i="9"/>
  <c r="N34" i="12" s="1"/>
  <c r="L211" i="12"/>
  <c r="W210" i="9"/>
  <c r="L210" i="12" s="1"/>
  <c r="L158" i="12"/>
  <c r="L11" i="12"/>
  <c r="W10" i="9"/>
  <c r="J211" i="12"/>
  <c r="O210" i="9"/>
  <c r="J210" i="12" s="1"/>
  <c r="J11" i="12"/>
  <c r="K10" i="12"/>
  <c r="K11" i="12"/>
  <c r="BF11" i="10"/>
  <c r="BF10" i="10" s="1"/>
  <c r="BH11" i="10"/>
  <c r="BH10" i="10" s="1"/>
  <c r="BR11" i="10"/>
  <c r="BR10" i="10" s="1"/>
  <c r="BT11" i="10"/>
  <c r="BT10" i="10" s="1"/>
  <c r="G112" i="10"/>
  <c r="I112" i="12" s="1"/>
  <c r="G147" i="10"/>
  <c r="I147" i="12" s="1"/>
  <c r="G182" i="10"/>
  <c r="I182" i="12" s="1"/>
  <c r="I34" i="12"/>
  <c r="BE12" i="10"/>
  <c r="O12" i="12" s="1"/>
  <c r="BV22" i="10"/>
  <c r="Q22" i="12" s="1"/>
  <c r="BV24" i="10"/>
  <c r="Q24" i="12" s="1"/>
  <c r="BV26" i="10"/>
  <c r="Q26" i="12" s="1"/>
  <c r="BV28" i="10"/>
  <c r="Q28" i="12" s="1"/>
  <c r="BV30" i="10"/>
  <c r="Q30" i="12" s="1"/>
  <c r="BV32" i="10"/>
  <c r="Q32" i="12" s="1"/>
  <c r="BE34" i="10"/>
  <c r="O34" i="12" s="1"/>
  <c r="BV36" i="10"/>
  <c r="Q36" i="12" s="1"/>
  <c r="BV38" i="10"/>
  <c r="Q38" i="12" s="1"/>
  <c r="BV40" i="10"/>
  <c r="Q40" i="12" s="1"/>
  <c r="BE42" i="10"/>
  <c r="O42" i="12" s="1"/>
  <c r="BE112" i="10"/>
  <c r="O112" i="12" s="1"/>
  <c r="BV114" i="10"/>
  <c r="Q114" i="12" s="1"/>
  <c r="BV116" i="10"/>
  <c r="Q116" i="12" s="1"/>
  <c r="BV118" i="10"/>
  <c r="Q118" i="12" s="1"/>
  <c r="BE119" i="10"/>
  <c r="O119" i="12" s="1"/>
  <c r="BV120" i="10"/>
  <c r="Q120" i="12" s="1"/>
  <c r="BV122" i="10"/>
  <c r="Q122" i="12" s="1"/>
  <c r="BE123" i="10"/>
  <c r="O123" i="12" s="1"/>
  <c r="BV124" i="10"/>
  <c r="Q124" i="12" s="1"/>
  <c r="BV126" i="10"/>
  <c r="Q126" i="12" s="1"/>
  <c r="BV128" i="10"/>
  <c r="Q128" i="12" s="1"/>
  <c r="BE130" i="10"/>
  <c r="O130" i="12" s="1"/>
  <c r="BV132" i="10"/>
  <c r="Q132" i="12" s="1"/>
  <c r="BE133" i="10"/>
  <c r="O133" i="12" s="1"/>
  <c r="BV134" i="10"/>
  <c r="Q134" i="12" s="1"/>
  <c r="BV136" i="10"/>
  <c r="Q136" i="12" s="1"/>
  <c r="BV138" i="10"/>
  <c r="Q138" i="12" s="1"/>
  <c r="BE141" i="10"/>
  <c r="O141" i="12" s="1"/>
  <c r="BV143" i="10"/>
  <c r="Q143" i="12" s="1"/>
  <c r="Q145" i="12"/>
  <c r="BE147" i="10"/>
  <c r="O147" i="12" s="1"/>
  <c r="BV149" i="10"/>
  <c r="Q149" i="12" s="1"/>
  <c r="BE151" i="10"/>
  <c r="O151" i="12" s="1"/>
  <c r="BE153" i="10"/>
  <c r="O153" i="12" s="1"/>
  <c r="BE160" i="10"/>
  <c r="O160" i="12" s="1"/>
  <c r="BV162" i="10"/>
  <c r="Q162" i="12" s="1"/>
  <c r="BV164" i="10"/>
  <c r="Q164" i="12" s="1"/>
  <c r="BV166" i="10"/>
  <c r="Q166" i="12" s="1"/>
  <c r="BV168" i="10"/>
  <c r="Q168" i="12" s="1"/>
  <c r="BV170" i="10"/>
  <c r="Q170" i="12" s="1"/>
  <c r="BV172" i="10"/>
  <c r="Q172" i="12" s="1"/>
  <c r="BV174" i="10"/>
  <c r="Q174" i="12" s="1"/>
  <c r="BV176" i="10"/>
  <c r="Q176" i="12" s="1"/>
  <c r="BV178" i="10"/>
  <c r="Q178" i="12" s="1"/>
  <c r="BV180" i="10"/>
  <c r="Q180" i="12" s="1"/>
  <c r="BE182" i="10"/>
  <c r="O182" i="12" s="1"/>
  <c r="G221" i="10"/>
  <c r="I221" i="12" s="1"/>
  <c r="J210" i="10"/>
  <c r="V210" i="10"/>
  <c r="V157" i="10" s="1"/>
  <c r="AG11" i="9"/>
  <c r="AG10" i="9" s="1"/>
  <c r="AI11" i="9"/>
  <c r="AI10" i="9" s="1"/>
  <c r="AK11" i="9"/>
  <c r="AI158" i="9"/>
  <c r="AI157" i="9" s="1"/>
  <c r="G47" i="10"/>
  <c r="I47" i="12" s="1"/>
  <c r="G61" i="10"/>
  <c r="I61" i="12" s="1"/>
  <c r="AE42" i="9"/>
  <c r="N42" i="12" s="1"/>
  <c r="AE47" i="9"/>
  <c r="N47" i="12" s="1"/>
  <c r="AE61" i="9"/>
  <c r="N61" i="12" s="1"/>
  <c r="AE105" i="9"/>
  <c r="N105" i="12" s="1"/>
  <c r="AE147" i="9"/>
  <c r="N147" i="12" s="1"/>
  <c r="AE153" i="9"/>
  <c r="N153" i="12" s="1"/>
  <c r="AE212" i="9"/>
  <c r="AE221" i="9"/>
  <c r="N221" i="12" s="1"/>
  <c r="G53" i="10"/>
  <c r="I53" i="12" s="1"/>
  <c r="G67" i="10"/>
  <c r="I67" i="12" s="1"/>
  <c r="BV44" i="10"/>
  <c r="Q44" i="12" s="1"/>
  <c r="BV46" i="10"/>
  <c r="Q46" i="12" s="1"/>
  <c r="BE47" i="10"/>
  <c r="O47" i="12" s="1"/>
  <c r="BE53" i="10"/>
  <c r="O53" i="12" s="1"/>
  <c r="BE61" i="10"/>
  <c r="O61" i="12" s="1"/>
  <c r="BE67" i="10"/>
  <c r="O67" i="12" s="1"/>
  <c r="BE99" i="10"/>
  <c r="O99" i="12" s="1"/>
  <c r="BV100" i="10"/>
  <c r="Q100" i="12" s="1"/>
  <c r="BV102" i="10"/>
  <c r="Q102" i="12" s="1"/>
  <c r="BV104" i="10"/>
  <c r="Q104" i="12" s="1"/>
  <c r="BE105" i="10"/>
  <c r="O105" i="12" s="1"/>
  <c r="BV106" i="10"/>
  <c r="Q106" i="12" s="1"/>
  <c r="BV108" i="10"/>
  <c r="Q108" i="12" s="1"/>
  <c r="BS157" i="10"/>
  <c r="AE67" i="9"/>
  <c r="AE99" i="9"/>
  <c r="N99" i="12" s="1"/>
  <c r="AE109" i="9"/>
  <c r="N109" i="12" s="1"/>
  <c r="AE112" i="9"/>
  <c r="N112" i="12" s="1"/>
  <c r="AE119" i="9"/>
  <c r="N119" i="12" s="1"/>
  <c r="AE141" i="9"/>
  <c r="N141" i="12" s="1"/>
  <c r="AE160" i="9"/>
  <c r="AE206" i="9"/>
  <c r="N206" i="12" s="1"/>
  <c r="BE221" i="10"/>
  <c r="O221" i="12" s="1"/>
  <c r="O213" i="12"/>
  <c r="BV196" i="10"/>
  <c r="Q196" i="12" s="1"/>
  <c r="BV198" i="10"/>
  <c r="Q198" i="12" s="1"/>
  <c r="BV200" i="10"/>
  <c r="Q200" i="12" s="1"/>
  <c r="BV184" i="10"/>
  <c r="Q184" i="12" s="1"/>
  <c r="BV186" i="10"/>
  <c r="Q186" i="12" s="1"/>
  <c r="BV188" i="10"/>
  <c r="Q188" i="12" s="1"/>
  <c r="BV190" i="10"/>
  <c r="Q190" i="12" s="1"/>
  <c r="BV192" i="10"/>
  <c r="Q192" i="12" s="1"/>
  <c r="BV194" i="10"/>
  <c r="Q194" i="12" s="1"/>
  <c r="BE109" i="10"/>
  <c r="BV110" i="10"/>
  <c r="Q110" i="12" s="1"/>
  <c r="I196" i="12"/>
  <c r="I198" i="12"/>
  <c r="I200" i="12"/>
  <c r="I184" i="12"/>
  <c r="I186" i="12"/>
  <c r="I188" i="12"/>
  <c r="I190" i="12"/>
  <c r="I192" i="12"/>
  <c r="I194" i="12"/>
  <c r="I162" i="12"/>
  <c r="I164" i="12"/>
  <c r="I166" i="12"/>
  <c r="I168" i="12"/>
  <c r="I170" i="12"/>
  <c r="I172" i="12"/>
  <c r="I174" i="12"/>
  <c r="I176" i="12"/>
  <c r="I178" i="12"/>
  <c r="I180" i="12"/>
  <c r="I149" i="12"/>
  <c r="I143" i="12"/>
  <c r="I145" i="12"/>
  <c r="I134" i="12"/>
  <c r="I136" i="12"/>
  <c r="I138" i="12"/>
  <c r="I132" i="12"/>
  <c r="I124" i="12"/>
  <c r="I126" i="12"/>
  <c r="I128" i="12"/>
  <c r="I120" i="12"/>
  <c r="I122" i="12"/>
  <c r="I114" i="12"/>
  <c r="I116" i="12"/>
  <c r="I118" i="12"/>
  <c r="I110" i="12"/>
  <c r="I106" i="12"/>
  <c r="I108" i="12"/>
  <c r="I100" i="12"/>
  <c r="I102" i="12"/>
  <c r="I104" i="12"/>
  <c r="I44" i="12"/>
  <c r="I46" i="12"/>
  <c r="I36" i="12"/>
  <c r="I38" i="12"/>
  <c r="I40" i="12"/>
  <c r="I22" i="12"/>
  <c r="I24" i="12"/>
  <c r="I26" i="12"/>
  <c r="I28" i="12"/>
  <c r="I30" i="12"/>
  <c r="I32" i="12"/>
  <c r="Q140" i="12"/>
  <c r="BV13" i="10"/>
  <c r="Q13" i="12" s="1"/>
  <c r="BV14" i="10"/>
  <c r="Q14" i="12" s="1"/>
  <c r="BV15" i="10"/>
  <c r="Q15" i="12" s="1"/>
  <c r="BV16" i="10"/>
  <c r="Q16" i="12" s="1"/>
  <c r="BV17" i="10"/>
  <c r="Q17" i="12" s="1"/>
  <c r="BV18" i="10"/>
  <c r="Q18" i="12" s="1"/>
  <c r="BV19" i="10"/>
  <c r="Q19" i="12" s="1"/>
  <c r="BV20" i="10"/>
  <c r="Q20" i="12" s="1"/>
  <c r="BV21" i="10"/>
  <c r="Q21" i="12" s="1"/>
  <c r="BV23" i="10"/>
  <c r="Q23" i="12" s="1"/>
  <c r="BV25" i="10"/>
  <c r="Q25" i="12" s="1"/>
  <c r="BV27" i="10"/>
  <c r="Q27" i="12" s="1"/>
  <c r="BV29" i="10"/>
  <c r="Q29" i="12" s="1"/>
  <c r="BV31" i="10"/>
  <c r="Q31" i="12" s="1"/>
  <c r="BV33" i="10"/>
  <c r="Q33" i="12" s="1"/>
  <c r="BV35" i="10"/>
  <c r="Q35" i="12" s="1"/>
  <c r="BV37" i="10"/>
  <c r="Q37" i="12" s="1"/>
  <c r="BV39" i="10"/>
  <c r="Q39" i="12" s="1"/>
  <c r="BV41" i="10"/>
  <c r="Q41" i="12" s="1"/>
  <c r="BV43" i="10"/>
  <c r="Q43" i="12" s="1"/>
  <c r="BV45" i="10"/>
  <c r="Q45" i="12" s="1"/>
  <c r="BV48" i="10"/>
  <c r="Q48" i="12" s="1"/>
  <c r="BV49" i="10"/>
  <c r="Q49" i="12" s="1"/>
  <c r="BV50" i="10"/>
  <c r="Q50" i="12" s="1"/>
  <c r="BV51" i="10"/>
  <c r="Q51" i="12" s="1"/>
  <c r="BV52" i="10"/>
  <c r="Q52" i="12" s="1"/>
  <c r="BV54" i="10"/>
  <c r="Q54" i="12" s="1"/>
  <c r="Q56" i="12"/>
  <c r="BV57" i="10"/>
  <c r="Q57" i="12" s="1"/>
  <c r="BV58" i="10"/>
  <c r="Q58" i="12" s="1"/>
  <c r="BV59" i="10"/>
  <c r="Q59" i="12" s="1"/>
  <c r="BV60" i="10"/>
  <c r="Q60" i="12" s="1"/>
  <c r="BV62" i="10"/>
  <c r="Q62" i="12" s="1"/>
  <c r="BV63" i="10"/>
  <c r="Q63" i="12" s="1"/>
  <c r="BV64" i="10"/>
  <c r="Q64" i="12" s="1"/>
  <c r="BV65" i="10"/>
  <c r="Q65" i="12" s="1"/>
  <c r="BV66" i="10"/>
  <c r="Q66" i="12" s="1"/>
  <c r="BV68" i="10"/>
  <c r="Q68" i="12" s="1"/>
  <c r="BV69" i="10"/>
  <c r="Q69" i="12" s="1"/>
  <c r="BV70" i="10"/>
  <c r="Q70" i="12" s="1"/>
  <c r="BV71" i="10"/>
  <c r="Q71" i="12" s="1"/>
  <c r="BV72" i="10"/>
  <c r="Q72" i="12" s="1"/>
  <c r="BV73" i="10"/>
  <c r="Q73" i="12" s="1"/>
  <c r="BV74" i="10"/>
  <c r="Q74" i="12" s="1"/>
  <c r="BV75" i="10"/>
  <c r="Q75" i="12" s="1"/>
  <c r="BV76" i="10"/>
  <c r="Q76" i="12" s="1"/>
  <c r="BV77" i="10"/>
  <c r="Q77" i="12" s="1"/>
  <c r="BV78" i="10"/>
  <c r="Q78" i="12" s="1"/>
  <c r="BV79" i="10"/>
  <c r="Q79" i="12" s="1"/>
  <c r="BV80" i="10"/>
  <c r="Q80" i="12" s="1"/>
  <c r="BV81" i="10"/>
  <c r="Q81" i="12" s="1"/>
  <c r="BV82" i="10"/>
  <c r="Q82" i="12" s="1"/>
  <c r="BV83" i="10"/>
  <c r="Q83" i="12" s="1"/>
  <c r="BV84" i="10"/>
  <c r="Q84" i="12" s="1"/>
  <c r="BV85" i="10"/>
  <c r="Q85" i="12" s="1"/>
  <c r="BV86" i="10"/>
  <c r="Q86" i="12" s="1"/>
  <c r="BV87" i="10"/>
  <c r="Q87" i="12" s="1"/>
  <c r="BV88" i="10"/>
  <c r="Q88" i="12" s="1"/>
  <c r="BV89" i="10"/>
  <c r="Q89" i="12" s="1"/>
  <c r="BV90" i="10"/>
  <c r="Q90" i="12" s="1"/>
  <c r="BV91" i="10"/>
  <c r="Q91" i="12" s="1"/>
  <c r="BV92" i="10"/>
  <c r="Q92" i="12" s="1"/>
  <c r="BV93" i="10"/>
  <c r="Q93" i="12" s="1"/>
  <c r="BV94" i="10"/>
  <c r="Q94" i="12" s="1"/>
  <c r="BV95" i="10"/>
  <c r="Q95" i="12" s="1"/>
  <c r="BV96" i="10"/>
  <c r="Q96" i="12" s="1"/>
  <c r="BV98" i="10"/>
  <c r="Q98" i="12" s="1"/>
  <c r="BV101" i="10"/>
  <c r="Q101" i="12" s="1"/>
  <c r="BV103" i="10"/>
  <c r="Q103" i="12" s="1"/>
  <c r="BV107" i="10"/>
  <c r="Q107" i="12" s="1"/>
  <c r="BV111" i="10"/>
  <c r="Q111" i="12" s="1"/>
  <c r="BV113" i="10"/>
  <c r="Q113" i="12" s="1"/>
  <c r="BV115" i="10"/>
  <c r="Q115" i="12" s="1"/>
  <c r="BV117" i="10"/>
  <c r="Q117" i="12" s="1"/>
  <c r="BV121" i="10"/>
  <c r="Q121" i="12" s="1"/>
  <c r="BV125" i="10"/>
  <c r="Q125" i="12" s="1"/>
  <c r="BV127" i="10"/>
  <c r="Q127" i="12" s="1"/>
  <c r="BV129" i="10"/>
  <c r="Q129" i="12" s="1"/>
  <c r="BV131" i="10"/>
  <c r="Q131" i="12" s="1"/>
  <c r="BV135" i="10"/>
  <c r="Q135" i="12" s="1"/>
  <c r="BV137" i="10"/>
  <c r="Q137" i="12" s="1"/>
  <c r="BV139" i="10"/>
  <c r="Q139" i="12" s="1"/>
  <c r="BV142" i="10"/>
  <c r="Q142" i="12" s="1"/>
  <c r="BV144" i="10"/>
  <c r="Q144" i="12" s="1"/>
  <c r="BV146" i="10"/>
  <c r="Q146" i="12" s="1"/>
  <c r="BV148" i="10"/>
  <c r="Q148" i="12" s="1"/>
  <c r="BV150" i="10"/>
  <c r="Q150" i="12" s="1"/>
  <c r="BV152" i="10"/>
  <c r="Q152" i="12" s="1"/>
  <c r="BV154" i="10"/>
  <c r="Q154" i="12" s="1"/>
  <c r="BV155" i="10"/>
  <c r="Q155" i="12" s="1"/>
  <c r="BV159" i="10"/>
  <c r="Q159" i="12" s="1"/>
  <c r="BV161" i="10"/>
  <c r="Q161" i="12" s="1"/>
  <c r="BV163" i="10"/>
  <c r="Q163" i="12" s="1"/>
  <c r="BV165" i="10"/>
  <c r="Q165" i="12" s="1"/>
  <c r="BV167" i="10"/>
  <c r="Q167" i="12" s="1"/>
  <c r="BV169" i="10"/>
  <c r="Q169" i="12" s="1"/>
  <c r="BV171" i="10"/>
  <c r="Q171" i="12" s="1"/>
  <c r="BV173" i="10"/>
  <c r="Q173" i="12" s="1"/>
  <c r="BV175" i="10"/>
  <c r="Q175" i="12" s="1"/>
  <c r="BV177" i="10"/>
  <c r="Q177" i="12" s="1"/>
  <c r="BV179" i="10"/>
  <c r="Q179" i="12" s="1"/>
  <c r="BV181" i="10"/>
  <c r="Q181" i="12" s="1"/>
  <c r="BV183" i="10"/>
  <c r="Q183" i="12" s="1"/>
  <c r="BV185" i="10"/>
  <c r="Q185" i="12" s="1"/>
  <c r="BV187" i="10"/>
  <c r="Q187" i="12" s="1"/>
  <c r="BV189" i="10"/>
  <c r="Q189" i="12" s="1"/>
  <c r="BV191" i="10"/>
  <c r="Q191" i="12" s="1"/>
  <c r="BV193" i="10"/>
  <c r="Q193" i="12" s="1"/>
  <c r="BV197" i="10"/>
  <c r="Q197" i="12" s="1"/>
  <c r="BV199" i="10"/>
  <c r="Q199" i="12" s="1"/>
  <c r="BV201" i="10"/>
  <c r="Q201" i="12" s="1"/>
  <c r="BV203" i="10"/>
  <c r="Q203" i="12" s="1"/>
  <c r="BV204" i="10"/>
  <c r="Q204" i="12" s="1"/>
  <c r="BV205" i="10"/>
  <c r="Q205" i="12" s="1"/>
  <c r="BV207" i="10"/>
  <c r="Q207" i="12" s="1"/>
  <c r="BV208" i="10"/>
  <c r="Q208" i="12" s="1"/>
  <c r="BV209" i="10"/>
  <c r="Q209" i="12" s="1"/>
  <c r="BV213" i="10"/>
  <c r="Q213" i="12" s="1"/>
  <c r="BV214" i="10"/>
  <c r="Q214" i="12" s="1"/>
  <c r="BV215" i="10"/>
  <c r="Q215" i="12" s="1"/>
  <c r="BV216" i="10"/>
  <c r="Q216" i="12" s="1"/>
  <c r="BV217" i="10"/>
  <c r="Q217" i="12" s="1"/>
  <c r="BV218" i="10"/>
  <c r="Q218" i="12" s="1"/>
  <c r="BV219" i="10"/>
  <c r="Q219" i="12" s="1"/>
  <c r="BV220" i="10"/>
  <c r="Q220" i="12" s="1"/>
  <c r="BV222" i="10"/>
  <c r="Q222" i="12" s="1"/>
  <c r="BV223" i="10"/>
  <c r="Q223" i="12" s="1"/>
  <c r="BV224" i="10"/>
  <c r="Q224" i="12" s="1"/>
  <c r="BV225" i="10"/>
  <c r="Q225" i="12" s="1"/>
  <c r="BV226" i="10"/>
  <c r="Q226" i="12" s="1"/>
  <c r="BV239" i="10"/>
  <c r="Q239" i="12" s="1"/>
  <c r="BV240" i="10"/>
  <c r="Q240" i="12" s="1"/>
  <c r="BV241" i="10"/>
  <c r="Q241" i="12" s="1"/>
  <c r="BV242" i="10"/>
  <c r="Q242" i="12" s="1"/>
  <c r="BV243" i="10"/>
  <c r="Q243" i="12" s="1"/>
  <c r="G239" i="9"/>
  <c r="K221" i="9"/>
  <c r="K212" i="9"/>
  <c r="K206" i="9"/>
  <c r="K202" i="9"/>
  <c r="K195" i="9"/>
  <c r="K182" i="9"/>
  <c r="K160" i="9"/>
  <c r="K153" i="9"/>
  <c r="K151" i="9"/>
  <c r="K147" i="9"/>
  <c r="K141" i="9"/>
  <c r="K133" i="9"/>
  <c r="K130" i="9"/>
  <c r="K123" i="9"/>
  <c r="K119" i="9"/>
  <c r="K112" i="9"/>
  <c r="K109" i="9"/>
  <c r="K105" i="9"/>
  <c r="K99" i="9"/>
  <c r="K67" i="9"/>
  <c r="K61" i="9"/>
  <c r="K53" i="9"/>
  <c r="K47" i="9"/>
  <c r="K42" i="9"/>
  <c r="K34" i="9"/>
  <c r="G243" i="9"/>
  <c r="G242" i="9"/>
  <c r="G241" i="9"/>
  <c r="AN241" i="9" s="1"/>
  <c r="G240" i="9"/>
  <c r="G226" i="9"/>
  <c r="G224" i="9"/>
  <c r="G223" i="9"/>
  <c r="G222" i="9"/>
  <c r="N221" i="9"/>
  <c r="M221" i="9"/>
  <c r="L221" i="9"/>
  <c r="J221" i="9"/>
  <c r="I221" i="9"/>
  <c r="H221" i="9"/>
  <c r="H211" i="9" s="1"/>
  <c r="G220" i="9"/>
  <c r="G219" i="9"/>
  <c r="G218" i="9"/>
  <c r="G217" i="9"/>
  <c r="AN217" i="9" s="1"/>
  <c r="G216" i="9"/>
  <c r="G215" i="9"/>
  <c r="G214" i="9"/>
  <c r="G213" i="9"/>
  <c r="N212" i="9"/>
  <c r="M212" i="9"/>
  <c r="L212" i="9"/>
  <c r="J212" i="9"/>
  <c r="I212" i="9"/>
  <c r="N206" i="9"/>
  <c r="M206" i="9"/>
  <c r="L206" i="9"/>
  <c r="J206" i="9"/>
  <c r="G205" i="9"/>
  <c r="G204" i="9"/>
  <c r="G203" i="9"/>
  <c r="N202" i="9"/>
  <c r="M202" i="9"/>
  <c r="L202" i="9"/>
  <c r="J202" i="9"/>
  <c r="I202" i="9"/>
  <c r="H202" i="9"/>
  <c r="G201" i="9"/>
  <c r="G200" i="9"/>
  <c r="G199" i="9"/>
  <c r="G198" i="9"/>
  <c r="G197" i="9"/>
  <c r="N195" i="9"/>
  <c r="M195" i="9"/>
  <c r="L195" i="9"/>
  <c r="J195" i="9"/>
  <c r="I195" i="9"/>
  <c r="H195" i="9"/>
  <c r="G194" i="9"/>
  <c r="G193" i="9"/>
  <c r="G192" i="9"/>
  <c r="G191" i="9"/>
  <c r="G190" i="9"/>
  <c r="G189" i="9"/>
  <c r="G188" i="9"/>
  <c r="G187" i="9"/>
  <c r="G186" i="9"/>
  <c r="G185" i="9"/>
  <c r="G184" i="9"/>
  <c r="G183" i="9"/>
  <c r="G181" i="9"/>
  <c r="G180" i="9"/>
  <c r="G179" i="9"/>
  <c r="G178" i="9"/>
  <c r="G177" i="9"/>
  <c r="G176" i="9"/>
  <c r="G175" i="9"/>
  <c r="G174" i="9"/>
  <c r="G173" i="9"/>
  <c r="G172" i="9"/>
  <c r="G171" i="9"/>
  <c r="G170" i="9"/>
  <c r="G169" i="9"/>
  <c r="G168" i="9"/>
  <c r="G167" i="9"/>
  <c r="G166" i="9"/>
  <c r="G165" i="9"/>
  <c r="G164" i="9"/>
  <c r="G163" i="9"/>
  <c r="G162" i="9"/>
  <c r="G161" i="9"/>
  <c r="N182" i="9"/>
  <c r="M182" i="9"/>
  <c r="L182" i="9"/>
  <c r="J182" i="9"/>
  <c r="I182" i="9"/>
  <c r="H182" i="9"/>
  <c r="N160" i="9"/>
  <c r="M160" i="9"/>
  <c r="L160" i="9"/>
  <c r="J160" i="9"/>
  <c r="I160" i="9"/>
  <c r="H160" i="9"/>
  <c r="G155" i="9"/>
  <c r="G154" i="9"/>
  <c r="G152" i="9"/>
  <c r="G150" i="9"/>
  <c r="G149" i="9"/>
  <c r="G148" i="9"/>
  <c r="N153" i="9"/>
  <c r="M153" i="9"/>
  <c r="L153" i="9"/>
  <c r="J153" i="9"/>
  <c r="I153" i="9"/>
  <c r="H153" i="9"/>
  <c r="N151" i="9"/>
  <c r="M151" i="9"/>
  <c r="L151" i="9"/>
  <c r="J151" i="9"/>
  <c r="I151" i="9"/>
  <c r="H151" i="9"/>
  <c r="N147" i="9"/>
  <c r="M147" i="9"/>
  <c r="L147" i="9"/>
  <c r="J147" i="9"/>
  <c r="I147" i="9"/>
  <c r="N141" i="9"/>
  <c r="M141" i="9"/>
  <c r="L141" i="9"/>
  <c r="J141" i="9"/>
  <c r="I141" i="9"/>
  <c r="H141" i="9"/>
  <c r="N133" i="9"/>
  <c r="M133" i="9"/>
  <c r="L133" i="9"/>
  <c r="J133" i="9"/>
  <c r="I133" i="9"/>
  <c r="H133" i="9"/>
  <c r="N130" i="9"/>
  <c r="M130" i="9"/>
  <c r="L130" i="9"/>
  <c r="J130" i="9"/>
  <c r="I130" i="9"/>
  <c r="N123" i="9"/>
  <c r="M123" i="9"/>
  <c r="L123" i="9"/>
  <c r="J123" i="9"/>
  <c r="I123" i="9"/>
  <c r="H123" i="9"/>
  <c r="N119" i="9"/>
  <c r="M119" i="9"/>
  <c r="L119" i="9"/>
  <c r="J119" i="9"/>
  <c r="I119" i="9"/>
  <c r="N112" i="9"/>
  <c r="M112" i="9"/>
  <c r="L112" i="9"/>
  <c r="J112" i="9"/>
  <c r="I112" i="9"/>
  <c r="H112" i="9"/>
  <c r="N109" i="9"/>
  <c r="M109" i="9"/>
  <c r="L109" i="9"/>
  <c r="J109" i="9"/>
  <c r="I109" i="9"/>
  <c r="H109" i="9"/>
  <c r="N105" i="9"/>
  <c r="M105" i="9"/>
  <c r="L105" i="9"/>
  <c r="J105" i="9"/>
  <c r="I105" i="9"/>
  <c r="H105" i="9"/>
  <c r="N99" i="9"/>
  <c r="M99" i="9"/>
  <c r="L99" i="9"/>
  <c r="J99" i="9"/>
  <c r="I99" i="9"/>
  <c r="H99" i="9"/>
  <c r="N67" i="9"/>
  <c r="M67" i="9"/>
  <c r="L67" i="9"/>
  <c r="J67" i="9"/>
  <c r="I67" i="9"/>
  <c r="H67" i="9"/>
  <c r="N61" i="9"/>
  <c r="M61" i="9"/>
  <c r="L61" i="9"/>
  <c r="J61" i="9"/>
  <c r="I61" i="9"/>
  <c r="H61" i="9"/>
  <c r="N53" i="9"/>
  <c r="M53" i="9"/>
  <c r="L53" i="9"/>
  <c r="J53" i="9"/>
  <c r="I53" i="9"/>
  <c r="H53" i="9"/>
  <c r="N47" i="9"/>
  <c r="M47" i="9"/>
  <c r="L47" i="9"/>
  <c r="J47" i="9"/>
  <c r="AG157" i="9" l="1"/>
  <c r="AG244" i="9" s="1"/>
  <c r="U157" i="10"/>
  <c r="L157" i="10"/>
  <c r="L211" i="9"/>
  <c r="L158" i="9"/>
  <c r="K211" i="9"/>
  <c r="J157" i="10"/>
  <c r="J244" i="10" s="1"/>
  <c r="J158" i="9"/>
  <c r="J211" i="9"/>
  <c r="H158" i="9"/>
  <c r="M158" i="9"/>
  <c r="M211" i="9"/>
  <c r="M210" i="9" s="1"/>
  <c r="K11" i="9"/>
  <c r="K10" i="9" s="1"/>
  <c r="I211" i="9"/>
  <c r="N211" i="9"/>
  <c r="I42" i="12"/>
  <c r="G11" i="10"/>
  <c r="G10" i="10" s="1"/>
  <c r="I160" i="12"/>
  <c r="G158" i="10"/>
  <c r="I158" i="12" s="1"/>
  <c r="I212" i="12"/>
  <c r="G211" i="10"/>
  <c r="I158" i="9"/>
  <c r="N158" i="9"/>
  <c r="K158" i="9"/>
  <c r="G153" i="9"/>
  <c r="AJ157" i="9"/>
  <c r="K244" i="10"/>
  <c r="BG157" i="10"/>
  <c r="BG244" i="10" s="1"/>
  <c r="BV109" i="10"/>
  <c r="Q109" i="12" s="1"/>
  <c r="U244" i="10"/>
  <c r="BV202" i="10"/>
  <c r="Q202" i="12" s="1"/>
  <c r="AH157" i="9"/>
  <c r="AH244" i="9" s="1"/>
  <c r="AJ244" i="9"/>
  <c r="V245" i="10"/>
  <c r="BV130" i="10"/>
  <c r="Q130" i="12" s="1"/>
  <c r="BV182" i="10"/>
  <c r="Q182" i="12" s="1"/>
  <c r="K157" i="12"/>
  <c r="L244" i="10"/>
  <c r="I12" i="12"/>
  <c r="BV12" i="10"/>
  <c r="Q12" i="12" s="1"/>
  <c r="BH245" i="10"/>
  <c r="BS245" i="10"/>
  <c r="BI245" i="10"/>
  <c r="BH244" i="10"/>
  <c r="BR245" i="10"/>
  <c r="BF157" i="10"/>
  <c r="BF244" i="10" s="1"/>
  <c r="BR244" i="10"/>
  <c r="BS244" i="10"/>
  <c r="AG245" i="9"/>
  <c r="AJ245" i="9"/>
  <c r="AK10" i="9"/>
  <c r="AK244" i="9" s="1"/>
  <c r="AI245" i="9"/>
  <c r="BV151" i="10"/>
  <c r="Q151" i="12" s="1"/>
  <c r="BV119" i="10"/>
  <c r="Q119" i="12" s="1"/>
  <c r="BV42" i="10"/>
  <c r="Q42" i="12" s="1"/>
  <c r="BV221" i="10"/>
  <c r="Q221" i="12" s="1"/>
  <c r="BE211" i="10"/>
  <c r="BE210" i="10" s="1"/>
  <c r="BV212" i="10"/>
  <c r="Q212" i="12" s="1"/>
  <c r="BV206" i="10"/>
  <c r="Q206" i="12" s="1"/>
  <c r="BV195" i="10"/>
  <c r="Q195" i="12" s="1"/>
  <c r="BV160" i="10"/>
  <c r="Q160" i="12" s="1"/>
  <c r="BV147" i="10"/>
  <c r="Q147" i="12" s="1"/>
  <c r="BV141" i="10"/>
  <c r="Q141" i="12" s="1"/>
  <c r="BV99" i="10"/>
  <c r="Q99" i="12" s="1"/>
  <c r="BV47" i="10"/>
  <c r="Q47" i="12" s="1"/>
  <c r="AF157" i="9"/>
  <c r="AF244" i="9" s="1"/>
  <c r="AN157" i="10"/>
  <c r="M157" i="12" s="1"/>
  <c r="BT244" i="10"/>
  <c r="BV34" i="10"/>
  <c r="Q34" i="12" s="1"/>
  <c r="BV105" i="10"/>
  <c r="Q105" i="12" s="1"/>
  <c r="BV112" i="10"/>
  <c r="Q112" i="12" s="1"/>
  <c r="BV123" i="10"/>
  <c r="Q123" i="12" s="1"/>
  <c r="W157" i="9"/>
  <c r="L157" i="12" s="1"/>
  <c r="BV153" i="10"/>
  <c r="Q153" i="12" s="1"/>
  <c r="BV133" i="10"/>
  <c r="Q133" i="12" s="1"/>
  <c r="BV67" i="10"/>
  <c r="Q67" i="12" s="1"/>
  <c r="BV61" i="10"/>
  <c r="Q61" i="12" s="1"/>
  <c r="BV53" i="10"/>
  <c r="Q53" i="12" s="1"/>
  <c r="L10" i="12"/>
  <c r="J10" i="12"/>
  <c r="N210" i="9"/>
  <c r="N157" i="9" s="1"/>
  <c r="G195" i="9"/>
  <c r="BE158" i="10"/>
  <c r="I210" i="10"/>
  <c r="I157" i="10" s="1"/>
  <c r="BT245" i="10"/>
  <c r="BI244" i="10"/>
  <c r="H210" i="10"/>
  <c r="H157" i="10" s="1"/>
  <c r="AI244" i="9"/>
  <c r="G182" i="9"/>
  <c r="AN182" i="9" s="1"/>
  <c r="P182" i="12" s="1"/>
  <c r="N212" i="12"/>
  <c r="AE211" i="9"/>
  <c r="N160" i="12"/>
  <c r="AE158" i="9"/>
  <c r="N67" i="12"/>
  <c r="AE11" i="9"/>
  <c r="O109" i="12"/>
  <c r="BE11" i="10"/>
  <c r="H223" i="12"/>
  <c r="AN223" i="9"/>
  <c r="P223" i="12" s="1"/>
  <c r="H225" i="12"/>
  <c r="AN225" i="9"/>
  <c r="P225" i="12" s="1"/>
  <c r="H240" i="12"/>
  <c r="AN240" i="9"/>
  <c r="P240" i="12" s="1"/>
  <c r="H242" i="12"/>
  <c r="AN242" i="9"/>
  <c r="P242" i="12" s="1"/>
  <c r="H222" i="12"/>
  <c r="AN222" i="9"/>
  <c r="P222" i="12" s="1"/>
  <c r="H224" i="12"/>
  <c r="AN224" i="9"/>
  <c r="P224" i="12" s="1"/>
  <c r="H226" i="12"/>
  <c r="AN226" i="9"/>
  <c r="P226" i="12" s="1"/>
  <c r="H241" i="12"/>
  <c r="P241" i="12"/>
  <c r="H243" i="12"/>
  <c r="AN243" i="9"/>
  <c r="P243" i="12" s="1"/>
  <c r="H239" i="12"/>
  <c r="AN239" i="9"/>
  <c r="P239" i="12" s="1"/>
  <c r="G212" i="9"/>
  <c r="H214" i="12"/>
  <c r="AN214" i="9"/>
  <c r="P214" i="12" s="1"/>
  <c r="H216" i="12"/>
  <c r="AN216" i="9"/>
  <c r="P216" i="12" s="1"/>
  <c r="H218" i="12"/>
  <c r="AN218" i="9"/>
  <c r="P218" i="12" s="1"/>
  <c r="H220" i="12"/>
  <c r="AN220" i="9"/>
  <c r="P220" i="12" s="1"/>
  <c r="L210" i="9"/>
  <c r="L157" i="9" s="1"/>
  <c r="H213" i="12"/>
  <c r="AN213" i="9"/>
  <c r="P213" i="12" s="1"/>
  <c r="H215" i="12"/>
  <c r="AN215" i="9"/>
  <c r="P215" i="12" s="1"/>
  <c r="H217" i="12"/>
  <c r="P217" i="12"/>
  <c r="H219" i="12"/>
  <c r="AN219" i="9"/>
  <c r="P219" i="12" s="1"/>
  <c r="H208" i="12"/>
  <c r="AN208" i="9"/>
  <c r="P208" i="12" s="1"/>
  <c r="H207" i="12"/>
  <c r="AN207" i="9"/>
  <c r="P207" i="12" s="1"/>
  <c r="H209" i="12"/>
  <c r="AN209" i="9"/>
  <c r="P209" i="12" s="1"/>
  <c r="G202" i="9"/>
  <c r="H203" i="12"/>
  <c r="AN203" i="9"/>
  <c r="P203" i="12" s="1"/>
  <c r="H205" i="12"/>
  <c r="AN205" i="9"/>
  <c r="P205" i="12" s="1"/>
  <c r="H204" i="12"/>
  <c r="AN204" i="9"/>
  <c r="P204" i="12" s="1"/>
  <c r="H196" i="12"/>
  <c r="AN196" i="9"/>
  <c r="P196" i="12" s="1"/>
  <c r="H198" i="12"/>
  <c r="AN198" i="9"/>
  <c r="P198" i="12" s="1"/>
  <c r="H200" i="12"/>
  <c r="AN200" i="9"/>
  <c r="P200" i="12" s="1"/>
  <c r="H197" i="12"/>
  <c r="AN197" i="9"/>
  <c r="P197" i="12" s="1"/>
  <c r="H199" i="12"/>
  <c r="AN199" i="9"/>
  <c r="P199" i="12" s="1"/>
  <c r="H201" i="12"/>
  <c r="AN201" i="9"/>
  <c r="P201" i="12" s="1"/>
  <c r="H185" i="12"/>
  <c r="AN185" i="9"/>
  <c r="P185" i="12" s="1"/>
  <c r="H187" i="12"/>
  <c r="AN187" i="9"/>
  <c r="P187" i="12" s="1"/>
  <c r="H189" i="12"/>
  <c r="AN189" i="9"/>
  <c r="P189" i="12" s="1"/>
  <c r="H191" i="12"/>
  <c r="AN191" i="9"/>
  <c r="P191" i="12" s="1"/>
  <c r="H193" i="12"/>
  <c r="AN193" i="9"/>
  <c r="P193" i="12" s="1"/>
  <c r="H186" i="12"/>
  <c r="AN186" i="9"/>
  <c r="P186" i="12" s="1"/>
  <c r="H188" i="12"/>
  <c r="AN188" i="9"/>
  <c r="P188" i="12" s="1"/>
  <c r="H190" i="12"/>
  <c r="AN190" i="9"/>
  <c r="P190" i="12" s="1"/>
  <c r="H192" i="12"/>
  <c r="AN192" i="9"/>
  <c r="P192" i="12" s="1"/>
  <c r="H194" i="12"/>
  <c r="AN194" i="9"/>
  <c r="P194" i="12" s="1"/>
  <c r="H183" i="12"/>
  <c r="AN183" i="9"/>
  <c r="P183" i="12" s="1"/>
  <c r="H184" i="12"/>
  <c r="AN184" i="9"/>
  <c r="P184" i="12" s="1"/>
  <c r="G160" i="9"/>
  <c r="G158" i="9" s="1"/>
  <c r="H162" i="12"/>
  <c r="AN162" i="9"/>
  <c r="P162" i="12" s="1"/>
  <c r="H164" i="12"/>
  <c r="AN164" i="9"/>
  <c r="P164" i="12" s="1"/>
  <c r="H166" i="12"/>
  <c r="AN166" i="9"/>
  <c r="P166" i="12" s="1"/>
  <c r="H168" i="12"/>
  <c r="AN168" i="9"/>
  <c r="P168" i="12" s="1"/>
  <c r="H170" i="12"/>
  <c r="AN170" i="9"/>
  <c r="P170" i="12" s="1"/>
  <c r="H172" i="12"/>
  <c r="AN172" i="9"/>
  <c r="P172" i="12" s="1"/>
  <c r="H174" i="12"/>
  <c r="AN174" i="9"/>
  <c r="P174" i="12" s="1"/>
  <c r="H176" i="12"/>
  <c r="AN176" i="9"/>
  <c r="P176" i="12" s="1"/>
  <c r="H178" i="12"/>
  <c r="AN178" i="9"/>
  <c r="P178" i="12" s="1"/>
  <c r="H180" i="12"/>
  <c r="AN180" i="9"/>
  <c r="P180" i="12" s="1"/>
  <c r="H161" i="12"/>
  <c r="AN161" i="9"/>
  <c r="P161" i="12" s="1"/>
  <c r="H163" i="12"/>
  <c r="AN163" i="9"/>
  <c r="P163" i="12" s="1"/>
  <c r="H165" i="12"/>
  <c r="AN165" i="9"/>
  <c r="P165" i="12" s="1"/>
  <c r="H167" i="12"/>
  <c r="AN167" i="9"/>
  <c r="P167" i="12" s="1"/>
  <c r="H169" i="12"/>
  <c r="AN169" i="9"/>
  <c r="P169" i="12" s="1"/>
  <c r="H171" i="12"/>
  <c r="AN171" i="9"/>
  <c r="P171" i="12" s="1"/>
  <c r="H173" i="12"/>
  <c r="AN173" i="9"/>
  <c r="P173" i="12" s="1"/>
  <c r="H175" i="12"/>
  <c r="AN175" i="9"/>
  <c r="P175" i="12" s="1"/>
  <c r="H177" i="12"/>
  <c r="AN177" i="9"/>
  <c r="P177" i="12" s="1"/>
  <c r="H179" i="12"/>
  <c r="AN179" i="9"/>
  <c r="P179" i="12" s="1"/>
  <c r="H181" i="12"/>
  <c r="AN181" i="9"/>
  <c r="P181" i="12" s="1"/>
  <c r="H159" i="12"/>
  <c r="AN159" i="9"/>
  <c r="P159" i="12" s="1"/>
  <c r="H155" i="12"/>
  <c r="AN155" i="9"/>
  <c r="P155" i="12" s="1"/>
  <c r="H154" i="12"/>
  <c r="AN154" i="9"/>
  <c r="P154" i="12" s="1"/>
  <c r="H152" i="12"/>
  <c r="AN152" i="9"/>
  <c r="P152" i="12" s="1"/>
  <c r="H149" i="12"/>
  <c r="AN149" i="9"/>
  <c r="P149" i="12" s="1"/>
  <c r="H148" i="12"/>
  <c r="AN148" i="9"/>
  <c r="P148" i="12" s="1"/>
  <c r="H150" i="12"/>
  <c r="AN150" i="9"/>
  <c r="P150" i="12" s="1"/>
  <c r="K210" i="9"/>
  <c r="J210" i="9"/>
  <c r="J157" i="9" s="1"/>
  <c r="G221" i="9"/>
  <c r="N42" i="9"/>
  <c r="M42" i="9"/>
  <c r="L42" i="9"/>
  <c r="J42" i="9"/>
  <c r="N34" i="9"/>
  <c r="N11" i="9" s="1"/>
  <c r="N10" i="9" s="1"/>
  <c r="M34" i="9"/>
  <c r="M11" i="9" s="1"/>
  <c r="M10" i="9" s="1"/>
  <c r="L34" i="9"/>
  <c r="L11" i="9" s="1"/>
  <c r="L10" i="9" s="1"/>
  <c r="J34" i="9"/>
  <c r="I34" i="9"/>
  <c r="H34" i="9"/>
  <c r="I12" i="9"/>
  <c r="H12" i="9"/>
  <c r="G151" i="9"/>
  <c r="G147" i="9"/>
  <c r="G146" i="9"/>
  <c r="G145" i="9"/>
  <c r="AN145" i="9" s="1"/>
  <c r="G144" i="9"/>
  <c r="G143" i="9"/>
  <c r="G142" i="9"/>
  <c r="G139" i="9"/>
  <c r="G138" i="9"/>
  <c r="G137" i="9"/>
  <c r="G136" i="9"/>
  <c r="G135" i="9"/>
  <c r="G134" i="9"/>
  <c r="G132" i="9"/>
  <c r="G131" i="9"/>
  <c r="G129" i="9"/>
  <c r="G128" i="9"/>
  <c r="G127" i="9"/>
  <c r="G126" i="9"/>
  <c r="G125" i="9"/>
  <c r="G124" i="9"/>
  <c r="G121" i="9"/>
  <c r="G120" i="9"/>
  <c r="G118" i="9"/>
  <c r="G117" i="9"/>
  <c r="G116" i="9"/>
  <c r="G115" i="9"/>
  <c r="G114" i="9"/>
  <c r="G113" i="9"/>
  <c r="G111" i="9"/>
  <c r="G110" i="9"/>
  <c r="G108" i="9"/>
  <c r="G107" i="9"/>
  <c r="G106" i="9"/>
  <c r="G104" i="9"/>
  <c r="G103" i="9"/>
  <c r="G102" i="9"/>
  <c r="G101" i="9"/>
  <c r="G100" i="9"/>
  <c r="G98"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41" i="9"/>
  <c r="G40" i="9"/>
  <c r="G46" i="9"/>
  <c r="G66" i="9"/>
  <c r="G65" i="9"/>
  <c r="G64" i="9"/>
  <c r="G63" i="9"/>
  <c r="G62" i="9"/>
  <c r="G60" i="9"/>
  <c r="G59" i="9"/>
  <c r="G58" i="9"/>
  <c r="G57" i="9"/>
  <c r="G56" i="9"/>
  <c r="G55" i="9"/>
  <c r="G54" i="9"/>
  <c r="G52" i="9"/>
  <c r="G51" i="9"/>
  <c r="G50" i="9"/>
  <c r="G49" i="9"/>
  <c r="G48" i="9"/>
  <c r="G45" i="9"/>
  <c r="G44" i="9"/>
  <c r="G43" i="9"/>
  <c r="G39" i="9"/>
  <c r="G38" i="9"/>
  <c r="G37" i="9"/>
  <c r="G36" i="9"/>
  <c r="G35" i="9"/>
  <c r="G33" i="9"/>
  <c r="G32" i="9"/>
  <c r="G31" i="9"/>
  <c r="G30" i="9"/>
  <c r="G29" i="9"/>
  <c r="G28" i="9"/>
  <c r="G27" i="9"/>
  <c r="G26" i="9"/>
  <c r="G25" i="9"/>
  <c r="G24" i="9"/>
  <c r="G23" i="9"/>
  <c r="G22" i="9"/>
  <c r="G21" i="9"/>
  <c r="G20" i="9"/>
  <c r="G19" i="9"/>
  <c r="G18" i="9"/>
  <c r="G17" i="9"/>
  <c r="G16" i="9"/>
  <c r="G15" i="9"/>
  <c r="G14" i="9"/>
  <c r="AH245" i="9" l="1"/>
  <c r="J11" i="9"/>
  <c r="J10" i="9" s="1"/>
  <c r="AN55" i="9"/>
  <c r="P55" i="12" s="1"/>
  <c r="H11" i="9"/>
  <c r="H10" i="9" s="1"/>
  <c r="M157" i="9"/>
  <c r="I11" i="9"/>
  <c r="I10" i="9" s="1"/>
  <c r="K157" i="9"/>
  <c r="G211" i="9"/>
  <c r="G210" i="9" s="1"/>
  <c r="G157" i="9" s="1"/>
  <c r="BG245" i="10"/>
  <c r="K245" i="10"/>
  <c r="BF245" i="10"/>
  <c r="V244" i="10"/>
  <c r="U245" i="10"/>
  <c r="J245" i="10"/>
  <c r="L245" i="10"/>
  <c r="K245" i="12"/>
  <c r="K244" i="12"/>
  <c r="G109" i="9"/>
  <c r="AN109" i="9" s="1"/>
  <c r="P109" i="12" s="1"/>
  <c r="G123" i="9"/>
  <c r="H123" i="12" s="1"/>
  <c r="G105" i="9"/>
  <c r="AN105" i="9" s="1"/>
  <c r="P105" i="12" s="1"/>
  <c r="J245" i="9"/>
  <c r="AK245" i="9"/>
  <c r="O211" i="12"/>
  <c r="AF245" i="9"/>
  <c r="W245" i="9"/>
  <c r="L245" i="12" s="1"/>
  <c r="W244" i="9"/>
  <c r="L244" i="12" s="1"/>
  <c r="AN244" i="10"/>
  <c r="M244" i="12" s="1"/>
  <c r="AN245" i="10"/>
  <c r="M245" i="12" s="1"/>
  <c r="G119" i="9"/>
  <c r="H119" i="12" s="1"/>
  <c r="G61" i="9"/>
  <c r="H61" i="12" s="1"/>
  <c r="G130" i="9"/>
  <c r="H130" i="12" s="1"/>
  <c r="G133" i="9"/>
  <c r="AN133" i="9" s="1"/>
  <c r="P133" i="12" s="1"/>
  <c r="H182" i="12"/>
  <c r="G99" i="9"/>
  <c r="H99" i="12" s="1"/>
  <c r="G67" i="9"/>
  <c r="H67" i="12" s="1"/>
  <c r="G53" i="9"/>
  <c r="H53" i="12" s="1"/>
  <c r="G12" i="9"/>
  <c r="H158" i="12"/>
  <c r="I11" i="12"/>
  <c r="H210" i="9"/>
  <c r="H157" i="9" s="1"/>
  <c r="H244" i="9" s="1"/>
  <c r="I210" i="9"/>
  <c r="I157" i="9" s="1"/>
  <c r="I245" i="10"/>
  <c r="O158" i="12"/>
  <c r="BV158" i="10"/>
  <c r="Q158" i="12" s="1"/>
  <c r="I211" i="12"/>
  <c r="G210" i="10"/>
  <c r="G157" i="10" s="1"/>
  <c r="BV211" i="10"/>
  <c r="Q211" i="12" s="1"/>
  <c r="G42" i="9"/>
  <c r="H42" i="12" s="1"/>
  <c r="G47" i="9"/>
  <c r="H47" i="12" s="1"/>
  <c r="N211" i="12"/>
  <c r="AE210" i="9"/>
  <c r="N210" i="12" s="1"/>
  <c r="I10" i="12"/>
  <c r="N11" i="12"/>
  <c r="AE10" i="9"/>
  <c r="N158" i="12"/>
  <c r="K245" i="9"/>
  <c r="O210" i="12"/>
  <c r="BE157" i="10"/>
  <c r="O11" i="12"/>
  <c r="BE10" i="10"/>
  <c r="BV10" i="10" s="1"/>
  <c r="BV11" i="10"/>
  <c r="Q11" i="12" s="1"/>
  <c r="H221" i="12"/>
  <c r="AN221" i="9"/>
  <c r="P221" i="12" s="1"/>
  <c r="H212" i="12"/>
  <c r="AN212" i="9"/>
  <c r="P212" i="12" s="1"/>
  <c r="H206" i="12"/>
  <c r="AN206" i="9"/>
  <c r="P206" i="12" s="1"/>
  <c r="H202" i="12"/>
  <c r="AN202" i="9"/>
  <c r="P202" i="12" s="1"/>
  <c r="H195" i="12"/>
  <c r="AN195" i="9"/>
  <c r="P195" i="12" s="1"/>
  <c r="H160" i="12"/>
  <c r="AN160" i="9"/>
  <c r="P160" i="12" s="1"/>
  <c r="H153" i="12"/>
  <c r="AN153" i="9"/>
  <c r="P153" i="12" s="1"/>
  <c r="H151" i="12"/>
  <c r="AN151" i="9"/>
  <c r="P151" i="12" s="1"/>
  <c r="H147" i="12"/>
  <c r="AN147" i="9"/>
  <c r="P147" i="12" s="1"/>
  <c r="H142" i="12"/>
  <c r="AN142" i="9"/>
  <c r="P142" i="12" s="1"/>
  <c r="H144" i="12"/>
  <c r="AN144" i="9"/>
  <c r="P144" i="12" s="1"/>
  <c r="H146" i="12"/>
  <c r="AN146" i="9"/>
  <c r="P146" i="12" s="1"/>
  <c r="H143" i="12"/>
  <c r="AN143" i="9"/>
  <c r="P143" i="12" s="1"/>
  <c r="H145" i="12"/>
  <c r="P145" i="12"/>
  <c r="H140" i="12"/>
  <c r="AN140" i="9"/>
  <c r="P140" i="12" s="1"/>
  <c r="H135" i="12"/>
  <c r="AN135" i="9"/>
  <c r="P135" i="12" s="1"/>
  <c r="H137" i="12"/>
  <c r="AN137" i="9"/>
  <c r="P137" i="12" s="1"/>
  <c r="H139" i="12"/>
  <c r="AN139" i="9"/>
  <c r="P139" i="12" s="1"/>
  <c r="H134" i="12"/>
  <c r="AN134" i="9"/>
  <c r="P134" i="12" s="1"/>
  <c r="H136" i="12"/>
  <c r="AN136" i="9"/>
  <c r="P136" i="12" s="1"/>
  <c r="H138" i="12"/>
  <c r="AN138" i="9"/>
  <c r="P138" i="12" s="1"/>
  <c r="H132" i="12"/>
  <c r="AN132" i="9"/>
  <c r="P132" i="12" s="1"/>
  <c r="H131" i="12"/>
  <c r="AN131" i="9"/>
  <c r="P131" i="12" s="1"/>
  <c r="H125" i="12"/>
  <c r="AN125" i="9"/>
  <c r="P125" i="12" s="1"/>
  <c r="H127" i="12"/>
  <c r="AN127" i="9"/>
  <c r="P127" i="12" s="1"/>
  <c r="H129" i="12"/>
  <c r="AN129" i="9"/>
  <c r="P129" i="12" s="1"/>
  <c r="H124" i="12"/>
  <c r="AN124" i="9"/>
  <c r="P124" i="12" s="1"/>
  <c r="H126" i="12"/>
  <c r="AN126" i="9"/>
  <c r="P126" i="12" s="1"/>
  <c r="H128" i="12"/>
  <c r="AN128" i="9"/>
  <c r="P128" i="12" s="1"/>
  <c r="H120" i="12"/>
  <c r="AN120" i="9"/>
  <c r="P120" i="12" s="1"/>
  <c r="H122" i="12"/>
  <c r="AN122" i="9"/>
  <c r="P122" i="12" s="1"/>
  <c r="H121" i="12"/>
  <c r="AN121" i="9"/>
  <c r="P121" i="12" s="1"/>
  <c r="H113" i="12"/>
  <c r="AN113" i="9"/>
  <c r="P113" i="12" s="1"/>
  <c r="H115" i="12"/>
  <c r="AN115" i="9"/>
  <c r="P115" i="12" s="1"/>
  <c r="H117" i="12"/>
  <c r="AN117" i="9"/>
  <c r="P117" i="12" s="1"/>
  <c r="H114" i="12"/>
  <c r="AN114" i="9"/>
  <c r="P114" i="12" s="1"/>
  <c r="H116" i="12"/>
  <c r="AN116" i="9"/>
  <c r="P116" i="12" s="1"/>
  <c r="H118" i="12"/>
  <c r="AN118" i="9"/>
  <c r="P118" i="12" s="1"/>
  <c r="H110" i="12"/>
  <c r="AN110" i="9"/>
  <c r="P110" i="12" s="1"/>
  <c r="H111" i="12"/>
  <c r="AN111" i="9"/>
  <c r="P111" i="12" s="1"/>
  <c r="H107" i="12"/>
  <c r="AN107" i="9"/>
  <c r="P107" i="12" s="1"/>
  <c r="H106" i="12"/>
  <c r="AN106" i="9"/>
  <c r="P106" i="12" s="1"/>
  <c r="H108" i="12"/>
  <c r="AN108" i="9"/>
  <c r="P108" i="12" s="1"/>
  <c r="H100" i="12"/>
  <c r="AN100" i="9"/>
  <c r="P100" i="12" s="1"/>
  <c r="H102" i="12"/>
  <c r="AN102" i="9"/>
  <c r="P102" i="12" s="1"/>
  <c r="H104" i="12"/>
  <c r="AN104" i="9"/>
  <c r="P104" i="12" s="1"/>
  <c r="H101" i="12"/>
  <c r="AN101" i="9"/>
  <c r="P101" i="12" s="1"/>
  <c r="H103" i="12"/>
  <c r="AN103" i="9"/>
  <c r="P103" i="12" s="1"/>
  <c r="H68" i="12"/>
  <c r="AN68" i="9"/>
  <c r="P68" i="12" s="1"/>
  <c r="H72" i="12"/>
  <c r="AN72" i="9"/>
  <c r="P72" i="12" s="1"/>
  <c r="H76" i="12"/>
  <c r="AN76" i="9"/>
  <c r="P76" i="12" s="1"/>
  <c r="H78" i="12"/>
  <c r="AN78" i="9"/>
  <c r="P78" i="12" s="1"/>
  <c r="H80" i="12"/>
  <c r="AN80" i="9"/>
  <c r="P80" i="12" s="1"/>
  <c r="H82" i="12"/>
  <c r="AN82" i="9"/>
  <c r="P82" i="12" s="1"/>
  <c r="H84" i="12"/>
  <c r="AN84" i="9"/>
  <c r="P84" i="12" s="1"/>
  <c r="H86" i="12"/>
  <c r="AN86" i="9"/>
  <c r="P86" i="12" s="1"/>
  <c r="H88" i="12"/>
  <c r="AN88" i="9"/>
  <c r="P88" i="12" s="1"/>
  <c r="H90" i="12"/>
  <c r="AN90" i="9"/>
  <c r="P90" i="12" s="1"/>
  <c r="H92" i="12"/>
  <c r="AN92" i="9"/>
  <c r="P92" i="12" s="1"/>
  <c r="H94" i="12"/>
  <c r="AN94" i="9"/>
  <c r="P94" i="12" s="1"/>
  <c r="H96" i="12"/>
  <c r="AN96" i="9"/>
  <c r="P96" i="12" s="1"/>
  <c r="H70" i="12"/>
  <c r="AN70" i="9"/>
  <c r="P70" i="12" s="1"/>
  <c r="H74" i="12"/>
  <c r="AN74" i="9"/>
  <c r="P74" i="12" s="1"/>
  <c r="H69" i="12"/>
  <c r="AN69" i="9"/>
  <c r="P69" i="12" s="1"/>
  <c r="H71" i="12"/>
  <c r="AN71" i="9"/>
  <c r="P71" i="12" s="1"/>
  <c r="H73" i="12"/>
  <c r="AN73" i="9"/>
  <c r="P73" i="12" s="1"/>
  <c r="H75" i="12"/>
  <c r="AN75" i="9"/>
  <c r="P75" i="12" s="1"/>
  <c r="H77" i="12"/>
  <c r="AN77" i="9"/>
  <c r="P77" i="12" s="1"/>
  <c r="H79" i="12"/>
  <c r="AN79" i="9"/>
  <c r="P79" i="12" s="1"/>
  <c r="H81" i="12"/>
  <c r="AN81" i="9"/>
  <c r="P81" i="12" s="1"/>
  <c r="H83" i="12"/>
  <c r="AN83" i="9"/>
  <c r="P83" i="12" s="1"/>
  <c r="H85" i="12"/>
  <c r="AN85" i="9"/>
  <c r="P85" i="12" s="1"/>
  <c r="H87" i="12"/>
  <c r="AN87" i="9"/>
  <c r="P87" i="12" s="1"/>
  <c r="H89" i="12"/>
  <c r="AN89" i="9"/>
  <c r="P89" i="12" s="1"/>
  <c r="H91" i="12"/>
  <c r="AN91" i="9"/>
  <c r="P91" i="12" s="1"/>
  <c r="H93" i="12"/>
  <c r="AN93" i="9"/>
  <c r="P93" i="12" s="1"/>
  <c r="H95" i="12"/>
  <c r="AN95" i="9"/>
  <c r="P95" i="12" s="1"/>
  <c r="H98" i="12"/>
  <c r="AN98" i="9"/>
  <c r="P98" i="12" s="1"/>
  <c r="H62" i="12"/>
  <c r="AN62" i="9"/>
  <c r="P62" i="12" s="1"/>
  <c r="H64" i="12"/>
  <c r="AN64" i="9"/>
  <c r="P64" i="12" s="1"/>
  <c r="H66" i="12"/>
  <c r="AN66" i="9"/>
  <c r="P66" i="12" s="1"/>
  <c r="AN61" i="9"/>
  <c r="P61" i="12" s="1"/>
  <c r="H63" i="12"/>
  <c r="AN63" i="9"/>
  <c r="P63" i="12" s="1"/>
  <c r="H65" i="12"/>
  <c r="AN65" i="9"/>
  <c r="P65" i="12" s="1"/>
  <c r="H55" i="12"/>
  <c r="H57" i="12"/>
  <c r="AN57" i="9"/>
  <c r="P57" i="12" s="1"/>
  <c r="H59" i="12"/>
  <c r="AN59" i="9"/>
  <c r="P59" i="12" s="1"/>
  <c r="H54" i="12"/>
  <c r="AN54" i="9"/>
  <c r="P54" i="12" s="1"/>
  <c r="H56" i="12"/>
  <c r="P56" i="12"/>
  <c r="H58" i="12"/>
  <c r="AN58" i="9"/>
  <c r="P58" i="12" s="1"/>
  <c r="H60" i="12"/>
  <c r="AN60" i="9"/>
  <c r="P60" i="12" s="1"/>
  <c r="H48" i="12"/>
  <c r="AN48" i="9"/>
  <c r="P48" i="12" s="1"/>
  <c r="H50" i="12"/>
  <c r="AN50" i="9"/>
  <c r="P50" i="12" s="1"/>
  <c r="H52" i="12"/>
  <c r="AN52" i="9"/>
  <c r="P52" i="12" s="1"/>
  <c r="H49" i="12"/>
  <c r="AN49" i="9"/>
  <c r="P49" i="12" s="1"/>
  <c r="H51" i="12"/>
  <c r="AN51" i="9"/>
  <c r="P51" i="12" s="1"/>
  <c r="H44" i="12"/>
  <c r="AN44" i="9"/>
  <c r="P44" i="12" s="1"/>
  <c r="H43" i="12"/>
  <c r="AN43" i="9"/>
  <c r="P43" i="12" s="1"/>
  <c r="H45" i="12"/>
  <c r="AN45" i="9"/>
  <c r="P45" i="12" s="1"/>
  <c r="H46" i="12"/>
  <c r="AN46" i="9"/>
  <c r="P46" i="12" s="1"/>
  <c r="H37" i="12"/>
  <c r="AN37" i="9"/>
  <c r="P37" i="12" s="1"/>
  <c r="G34" i="9"/>
  <c r="H35" i="12"/>
  <c r="AN35" i="9"/>
  <c r="P35" i="12" s="1"/>
  <c r="H39" i="12"/>
  <c r="AN39" i="9"/>
  <c r="P39" i="12" s="1"/>
  <c r="H40" i="12"/>
  <c r="AN40" i="9"/>
  <c r="P40" i="12" s="1"/>
  <c r="H36" i="12"/>
  <c r="AN36" i="9"/>
  <c r="P36" i="12" s="1"/>
  <c r="H38" i="12"/>
  <c r="AN38" i="9"/>
  <c r="P38" i="12" s="1"/>
  <c r="H41" i="12"/>
  <c r="AN41" i="9"/>
  <c r="P41" i="12" s="1"/>
  <c r="H16" i="12"/>
  <c r="AN16" i="9"/>
  <c r="P16" i="12" s="1"/>
  <c r="H20" i="12"/>
  <c r="AN20" i="9"/>
  <c r="P20" i="12" s="1"/>
  <c r="H24" i="12"/>
  <c r="AN24" i="9"/>
  <c r="P24" i="12" s="1"/>
  <c r="H26" i="12"/>
  <c r="AN26" i="9"/>
  <c r="P26" i="12" s="1"/>
  <c r="H28" i="12"/>
  <c r="AN28" i="9"/>
  <c r="P28" i="12" s="1"/>
  <c r="H30" i="12"/>
  <c r="AN30" i="9"/>
  <c r="P30" i="12" s="1"/>
  <c r="H32" i="12"/>
  <c r="AN32" i="9"/>
  <c r="P32" i="12" s="1"/>
  <c r="H14" i="12"/>
  <c r="AN14" i="9"/>
  <c r="P14" i="12" s="1"/>
  <c r="H18" i="12"/>
  <c r="AN18" i="9"/>
  <c r="P18" i="12" s="1"/>
  <c r="H22" i="12"/>
  <c r="AN22" i="9"/>
  <c r="P22" i="12" s="1"/>
  <c r="H13" i="12"/>
  <c r="P13" i="12"/>
  <c r="H15" i="12"/>
  <c r="AN15" i="9"/>
  <c r="P15" i="12" s="1"/>
  <c r="H17" i="12"/>
  <c r="AN17" i="9"/>
  <c r="P17" i="12" s="1"/>
  <c r="H19" i="12"/>
  <c r="AN19" i="9"/>
  <c r="P19" i="12" s="1"/>
  <c r="H21" i="12"/>
  <c r="AN21" i="9"/>
  <c r="P21" i="12" s="1"/>
  <c r="H23" i="12"/>
  <c r="AN23" i="9"/>
  <c r="P23" i="12" s="1"/>
  <c r="H25" i="12"/>
  <c r="AN25" i="9"/>
  <c r="P25" i="12" s="1"/>
  <c r="H27" i="12"/>
  <c r="AN27" i="9"/>
  <c r="P27" i="12" s="1"/>
  <c r="H29" i="12"/>
  <c r="AN29" i="9"/>
  <c r="P29" i="12" s="1"/>
  <c r="H31" i="12"/>
  <c r="AN31" i="9"/>
  <c r="P31" i="12" s="1"/>
  <c r="H33" i="12"/>
  <c r="AN33" i="9"/>
  <c r="P33" i="12" s="1"/>
  <c r="G112" i="9"/>
  <c r="G141" i="9"/>
  <c r="BV210" i="10" l="1"/>
  <c r="Q210" i="12" s="1"/>
  <c r="BV157" i="10"/>
  <c r="Q157" i="12" s="1"/>
  <c r="G11" i="9"/>
  <c r="G10" i="9" s="1"/>
  <c r="G244" i="9" s="1"/>
  <c r="N244" i="9"/>
  <c r="M245" i="9"/>
  <c r="N10" i="12"/>
  <c r="L245" i="9"/>
  <c r="AN42" i="9"/>
  <c r="P42" i="12" s="1"/>
  <c r="L244" i="9"/>
  <c r="H105" i="12"/>
  <c r="M244" i="9"/>
  <c r="K244" i="9"/>
  <c r="AN123" i="9"/>
  <c r="P123" i="12" s="1"/>
  <c r="AN53" i="9"/>
  <c r="P53" i="12" s="1"/>
  <c r="AN47" i="9"/>
  <c r="P47" i="12" s="1"/>
  <c r="J244" i="9"/>
  <c r="H109" i="12"/>
  <c r="AN119" i="9"/>
  <c r="P119" i="12" s="1"/>
  <c r="AN211" i="9"/>
  <c r="P211" i="12" s="1"/>
  <c r="H211" i="12"/>
  <c r="H133" i="12"/>
  <c r="AN99" i="9"/>
  <c r="P99" i="12" s="1"/>
  <c r="I244" i="10"/>
  <c r="AN130" i="9"/>
  <c r="P130" i="12" s="1"/>
  <c r="H157" i="12"/>
  <c r="AN158" i="9"/>
  <c r="P158" i="12" s="1"/>
  <c r="AN67" i="9"/>
  <c r="P67" i="12" s="1"/>
  <c r="N245" i="9"/>
  <c r="I210" i="12"/>
  <c r="H244" i="10"/>
  <c r="H245" i="10"/>
  <c r="AE157" i="9"/>
  <c r="N157" i="12" s="1"/>
  <c r="O157" i="12"/>
  <c r="O10" i="12"/>
  <c r="BE245" i="10"/>
  <c r="BI6" i="10" s="1"/>
  <c r="BE244" i="10"/>
  <c r="Q10" i="12"/>
  <c r="H210" i="12"/>
  <c r="AN210" i="9"/>
  <c r="P210" i="12" s="1"/>
  <c r="H141" i="12"/>
  <c r="AN141" i="9"/>
  <c r="P141" i="12" s="1"/>
  <c r="H112" i="12"/>
  <c r="AN112" i="9"/>
  <c r="P112" i="12" s="1"/>
  <c r="H34" i="12"/>
  <c r="AN34" i="9"/>
  <c r="P34" i="12" s="1"/>
  <c r="H12" i="12"/>
  <c r="AN12" i="9"/>
  <c r="P12" i="12" s="1"/>
  <c r="AN10" i="9" l="1"/>
  <c r="AN157" i="9"/>
  <c r="P157" i="12" s="1"/>
  <c r="AE245" i="9"/>
  <c r="AG6" i="9" s="1"/>
  <c r="AE244" i="9"/>
  <c r="N244" i="12" s="1"/>
  <c r="H245" i="9"/>
  <c r="I245" i="9"/>
  <c r="I244" i="9"/>
  <c r="I157" i="12"/>
  <c r="G245" i="10"/>
  <c r="I245" i="12" s="1"/>
  <c r="G244" i="10"/>
  <c r="O245" i="12"/>
  <c r="O244" i="12"/>
  <c r="H11" i="12"/>
  <c r="AN11" i="9"/>
  <c r="P11" i="12" s="1"/>
  <c r="I244" i="12" l="1"/>
  <c r="N245" i="12"/>
  <c r="BV244" i="10"/>
  <c r="Q244" i="12" s="1"/>
  <c r="BV245" i="10"/>
  <c r="Q245" i="12" s="1"/>
  <c r="P10" i="12"/>
  <c r="G245" i="9"/>
  <c r="H10" i="12"/>
  <c r="AN244" i="9" l="1"/>
  <c r="P244" i="12" s="1"/>
  <c r="H244" i="12"/>
  <c r="H245" i="12"/>
  <c r="AN245" i="9"/>
  <c r="P245" i="12" s="1"/>
  <c r="P160" i="9" l="1"/>
  <c r="P158" i="9" s="1"/>
  <c r="P157" i="9" s="1"/>
  <c r="O161" i="9"/>
  <c r="J161" i="12" s="1"/>
  <c r="O160" i="9" l="1"/>
  <c r="O158" i="9" s="1"/>
  <c r="O157" i="9" s="1"/>
  <c r="P245" i="9"/>
  <c r="P244" i="9"/>
  <c r="O244" i="9" l="1"/>
  <c r="J160" i="12"/>
  <c r="J158" i="12"/>
  <c r="J244" i="12"/>
  <c r="J157" i="12"/>
  <c r="O245" i="9"/>
  <c r="J24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Dostálová Anna</author>
  </authors>
  <commentList>
    <comment ref="D9" authorId="0" shapeId="0" xr:uid="{00000000-0006-0000-0000-000001000000}">
      <text>
        <r>
          <rPr>
            <sz val="9"/>
            <color indexed="81"/>
            <rFont val="Tahoma"/>
            <family val="2"/>
            <charset val="238"/>
          </rPr>
          <t xml:space="preserve">ORG je třeba vybrat ze seznamu.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Dostálová Anna</author>
  </authors>
  <commentList>
    <comment ref="AN55" authorId="0" shapeId="0" xr:uid="{00000000-0006-0000-0200-000001000000}">
      <text>
        <r>
          <rPr>
            <b/>
            <sz val="9"/>
            <color indexed="81"/>
            <rFont val="Tahoma"/>
            <family val="2"/>
            <charset val="238"/>
          </rPr>
          <t xml:space="preserve">DA
</t>
        </r>
        <r>
          <rPr>
            <b/>
            <u/>
            <sz val="9"/>
            <color indexed="81"/>
            <rFont val="Tahoma"/>
            <family val="2"/>
            <charset val="238"/>
          </rPr>
          <t>Poznámka:</t>
        </r>
        <r>
          <rPr>
            <b/>
            <sz val="9"/>
            <color indexed="81"/>
            <rFont val="Tahoma"/>
            <family val="2"/>
            <charset val="238"/>
          </rPr>
          <t xml:space="preserve">
</t>
        </r>
        <r>
          <rPr>
            <b/>
            <i/>
            <sz val="9"/>
            <color indexed="81"/>
            <rFont val="Tahoma"/>
            <family val="2"/>
            <charset val="238"/>
          </rPr>
          <t>Meziroční srovnání původní kategorií, a to opravy a udržování nemovitého majetku nad 100 tis. Kč do 500 tis. Kč, opravy a udržování majetku nad 500 tis. Kč s nově zavedenou kategorií opravy a udržování nad 200 tis. Kč.</t>
        </r>
        <r>
          <rPr>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Dostálová Anna</author>
  </authors>
  <commentList>
    <comment ref="BV55" authorId="0" shapeId="0" xr:uid="{00000000-0006-0000-0300-000001000000}">
      <text>
        <r>
          <rPr>
            <b/>
            <sz val="9"/>
            <color indexed="81"/>
            <rFont val="Tahoma"/>
            <family val="2"/>
            <charset val="238"/>
          </rPr>
          <t xml:space="preserve">DA
</t>
        </r>
        <r>
          <rPr>
            <b/>
            <u/>
            <sz val="9"/>
            <color indexed="81"/>
            <rFont val="Tahoma"/>
            <family val="2"/>
            <charset val="238"/>
          </rPr>
          <t>Poznámka:</t>
        </r>
        <r>
          <rPr>
            <b/>
            <sz val="9"/>
            <color indexed="81"/>
            <rFont val="Tahoma"/>
            <family val="2"/>
            <charset val="238"/>
          </rPr>
          <t xml:space="preserve">
</t>
        </r>
        <r>
          <rPr>
            <b/>
            <i/>
            <sz val="9"/>
            <color indexed="81"/>
            <rFont val="Tahoma"/>
            <family val="2"/>
            <charset val="238"/>
          </rPr>
          <t>Meziroční srovnání původní kategorií, a to opravy a udržování nemovitého majetku nad 100 tis. Kč do 500 tis. Kč, opravy a udržování majetku nad 500 tis. Kč s nově zavedenou kategorií opravy a udržování nad 200 tis. Kč.</t>
        </r>
        <r>
          <rPr>
            <sz val="9"/>
            <color indexed="81"/>
            <rFont val="Tahoma"/>
            <family val="2"/>
            <charset val="238"/>
          </rPr>
          <t xml:space="preserve">
</t>
        </r>
      </text>
    </comment>
  </commentList>
</comments>
</file>

<file path=xl/sharedStrings.xml><?xml version="1.0" encoding="utf-8"?>
<sst xmlns="http://schemas.openxmlformats.org/spreadsheetml/2006/main" count="8681" uniqueCount="931">
  <si>
    <t>ORG</t>
  </si>
  <si>
    <t>Datum:</t>
  </si>
  <si>
    <t>Název účetní položky</t>
  </si>
  <si>
    <t xml:space="preserve">A.Náklady celkem   - účtová tř. 5 </t>
  </si>
  <si>
    <t xml:space="preserve">I. Náklady z činnosti </t>
  </si>
  <si>
    <t>z toho:</t>
  </si>
  <si>
    <t>Náklady na reprezentaci (číslo účtu 513)</t>
  </si>
  <si>
    <t>Aktivace vnitroorganizačních služeb</t>
  </si>
  <si>
    <t>II. Finanční náklady</t>
  </si>
  <si>
    <t>III. Náklady na transfery</t>
  </si>
  <si>
    <t>IV.  Daň z příjmu</t>
  </si>
  <si>
    <t xml:space="preserve">B.Výnosy celkem   - účtová tř. 6 </t>
  </si>
  <si>
    <t>I. Výnosy z vlastních výkonů a zboží</t>
  </si>
  <si>
    <t>ostatní (0900 - 0998)</t>
  </si>
  <si>
    <t>II. Finanční výnosy</t>
  </si>
  <si>
    <t>III. Výnosy z transferů</t>
  </si>
  <si>
    <t>Přijaté transfery ze státního rozpočtu</t>
  </si>
  <si>
    <t>MŠMT - ostatní účelové dotace</t>
  </si>
  <si>
    <t>MPSV (státní příspěvek pro děti vyžadující okamžitou péči)</t>
  </si>
  <si>
    <t>MPSV (úřady práce)</t>
  </si>
  <si>
    <t>státní fondy</t>
  </si>
  <si>
    <t>Regionální rada regionu soudržnosti Střední Morava</t>
  </si>
  <si>
    <t>SFŽP</t>
  </si>
  <si>
    <t>ostatní</t>
  </si>
  <si>
    <t xml:space="preserve">ostatní </t>
  </si>
  <si>
    <t xml:space="preserve">Přijaté transfery na provoz z rozpočtu obcí </t>
  </si>
  <si>
    <t xml:space="preserve">Transferový podíl </t>
  </si>
  <si>
    <t xml:space="preserve">C. 1. VÝSLEDEK HOSPODAŘENÍ PŘED ZDANĚNÍM </t>
  </si>
  <si>
    <t>C. 2. VÝSLEDEK HOSPODAŘENÍ BĚŽNÉHO ÚČETNÍHO OBDOBÍ /B-A/</t>
  </si>
  <si>
    <t>Schválená kapacita PO pro rozpočtovaný rok</t>
  </si>
  <si>
    <t>Závazný ukazatel limit mzdových prostředků</t>
  </si>
  <si>
    <t xml:space="preserve">Vypracoval: </t>
  </si>
  <si>
    <t>SÚ</t>
  </si>
  <si>
    <t>AÚ</t>
  </si>
  <si>
    <t>501</t>
  </si>
  <si>
    <t xml:space="preserve">potraviny pro klienty, žáky </t>
  </si>
  <si>
    <t xml:space="preserve">potraviny pro zaměstnance </t>
  </si>
  <si>
    <t xml:space="preserve">potravimy pro ostatní </t>
  </si>
  <si>
    <t>ochranné pomůcky ( pro žáky a nad rámec zákona o dani z příjmů), prádlo, oděv, obuv pod hranicí (není zařazeno na účet 028)</t>
  </si>
  <si>
    <t xml:space="preserve">léky a zdravotnický materiál </t>
  </si>
  <si>
    <t xml:space="preserve">učebnice a bezplatně poskytované školní potřeby </t>
  </si>
  <si>
    <t xml:space="preserve">knihy, učební pomůcky, tisk (není zařazeno na účtu 028) - pořizované v souladu s právními předpisy) </t>
  </si>
  <si>
    <t>knihy, učební pomůcky, tisk (není zařazeno na účtu 028) - ostatní</t>
  </si>
  <si>
    <t xml:space="preserve">DDHM pod hranicí (není zařazeno na účet 028) </t>
  </si>
  <si>
    <t xml:space="preserve">materiál pro pracovní terapii </t>
  </si>
  <si>
    <t>technické a mediciální plyny</t>
  </si>
  <si>
    <t>pevná paliva a kapalná paliva (agregáty…)</t>
  </si>
  <si>
    <t>pohonné hmoty a maziva (dopravní prostředky)</t>
  </si>
  <si>
    <t xml:space="preserve">kancelářské potřeby a další spotřební materiál </t>
  </si>
  <si>
    <t>materiál na opravy a údržbu, náhradní díly</t>
  </si>
  <si>
    <t xml:space="preserve">čistící, dezinfekční a hygienické potřeby a přípravky </t>
  </si>
  <si>
    <t>posypový materiál (veškerý)</t>
  </si>
  <si>
    <t xml:space="preserve">propagační materiál </t>
  </si>
  <si>
    <t>aktivovaný materiál</t>
  </si>
  <si>
    <t>dopravní značení SSOK</t>
  </si>
  <si>
    <t>030X</t>
  </si>
  <si>
    <t>000X</t>
  </si>
  <si>
    <t>036X</t>
  </si>
  <si>
    <t>009X</t>
  </si>
  <si>
    <t>037X</t>
  </si>
  <si>
    <t>010X</t>
  </si>
  <si>
    <t>031X</t>
  </si>
  <si>
    <t>001X</t>
  </si>
  <si>
    <t>040X</t>
  </si>
  <si>
    <t>002X</t>
  </si>
  <si>
    <t>032X</t>
  </si>
  <si>
    <t>003X</t>
  </si>
  <si>
    <t>033X</t>
  </si>
  <si>
    <t>004X</t>
  </si>
  <si>
    <t>034X</t>
  </si>
  <si>
    <t>005X</t>
  </si>
  <si>
    <t>035X</t>
  </si>
  <si>
    <t>006X</t>
  </si>
  <si>
    <t>050X</t>
  </si>
  <si>
    <t>007X</t>
  </si>
  <si>
    <t>051X</t>
  </si>
  <si>
    <t>008X</t>
  </si>
  <si>
    <t>060X</t>
  </si>
  <si>
    <t>011X</t>
  </si>
  <si>
    <t>061X</t>
  </si>
  <si>
    <t>012X</t>
  </si>
  <si>
    <t>041X</t>
  </si>
  <si>
    <t>013X</t>
  </si>
  <si>
    <t>042X</t>
  </si>
  <si>
    <t>014X</t>
  </si>
  <si>
    <t>043X</t>
  </si>
  <si>
    <t>015X</t>
  </si>
  <si>
    <t>044X</t>
  </si>
  <si>
    <t>016X</t>
  </si>
  <si>
    <t>045X</t>
  </si>
  <si>
    <t>017X</t>
  </si>
  <si>
    <t>046X</t>
  </si>
  <si>
    <t>018X</t>
  </si>
  <si>
    <t>047X</t>
  </si>
  <si>
    <t>019X</t>
  </si>
  <si>
    <t>vodné a stočné, včetně srážkové vody</t>
  </si>
  <si>
    <t>změna stavu výrobků</t>
  </si>
  <si>
    <t>změna stavu ostatních zásob</t>
  </si>
  <si>
    <t>restaurování sbírek</t>
  </si>
  <si>
    <t>tuzemské</t>
  </si>
  <si>
    <t>zahraniční</t>
  </si>
  <si>
    <t>internet, poplatky za registaci domény</t>
  </si>
  <si>
    <t>bankovní poplatky</t>
  </si>
  <si>
    <t>020X</t>
  </si>
  <si>
    <t>nájemné nebytových prostor bez  plateb za související služby</t>
  </si>
  <si>
    <t>nájemné za movitý majetek  bez plateb za související služby</t>
  </si>
  <si>
    <t>stravování - dodavatelsky</t>
  </si>
  <si>
    <t>stravovávní - věcná režie žáci</t>
  </si>
  <si>
    <t>konzultační, poradenské a právní služby</t>
  </si>
  <si>
    <t>038X</t>
  </si>
  <si>
    <t>školení a vzdělávání (ne zaměstnanci)</t>
  </si>
  <si>
    <t>039X</t>
  </si>
  <si>
    <t>052X</t>
  </si>
  <si>
    <t>021X</t>
  </si>
  <si>
    <t>telekomunikace - mobilní telefony</t>
  </si>
  <si>
    <t>poplatky za rozhlas a televizi</t>
  </si>
  <si>
    <t>zpracování ekonomických agend</t>
  </si>
  <si>
    <t>ostraha prováděná dodavatelsky</t>
  </si>
  <si>
    <t>odvoz a likvidace komunálního odpadu</t>
  </si>
  <si>
    <t>053X</t>
  </si>
  <si>
    <t>022X</t>
  </si>
  <si>
    <t>odvoz a likvidace nebezpečného odpadu</t>
  </si>
  <si>
    <t>drobný dlouhodobý nehmotný majetek do dolní hranice ve vazbě na vnitřní předpis</t>
  </si>
  <si>
    <t>údržba software a licence</t>
  </si>
  <si>
    <t>048X</t>
  </si>
  <si>
    <t>finanční leasing</t>
  </si>
  <si>
    <t>054X</t>
  </si>
  <si>
    <t>023X</t>
  </si>
  <si>
    <t>propagační a reklamní činnost, tiskové a knihařské služby</t>
  </si>
  <si>
    <t>055X</t>
  </si>
  <si>
    <t>024X</t>
  </si>
  <si>
    <t>údržba zeleně, parků a zahrad</t>
  </si>
  <si>
    <t>056X</t>
  </si>
  <si>
    <t>025X</t>
  </si>
  <si>
    <t>praní prádla dodavatelsky</t>
  </si>
  <si>
    <t>057X</t>
  </si>
  <si>
    <t>026X</t>
  </si>
  <si>
    <t>měření emisí, STK</t>
  </si>
  <si>
    <t>058X</t>
  </si>
  <si>
    <t>027X</t>
  </si>
  <si>
    <t>ostatní služby (studie, koncepce, projekty - KIDSOK)</t>
  </si>
  <si>
    <t>049X</t>
  </si>
  <si>
    <t>ediční činnost, výstavy a restaurování</t>
  </si>
  <si>
    <t>náklady s pořízením věcného břemene</t>
  </si>
  <si>
    <t>prostředky na platy, mzdy</t>
  </si>
  <si>
    <t>ostatní osobní náklady</t>
  </si>
  <si>
    <t>odstupné</t>
  </si>
  <si>
    <t>sociální pojištění</t>
  </si>
  <si>
    <t>zdravotní pojištění</t>
  </si>
  <si>
    <t>povinné úrazové pojištění zaměstnanců (zákon č. 266/2006Sb.)</t>
  </si>
  <si>
    <t>základní  příděl do FKSP</t>
  </si>
  <si>
    <t>ochranné  pomůcky v souladu se zákonem o dani z příjmu</t>
  </si>
  <si>
    <t>příspěvek na stravování zaměstnanců</t>
  </si>
  <si>
    <t>preventivní prohlídky</t>
  </si>
  <si>
    <t>školení a vzdělávání, konference (zaměstnanci)</t>
  </si>
  <si>
    <t>příspěvek na stravování zaměstnanců nad limit</t>
  </si>
  <si>
    <t>správní poplatky</t>
  </si>
  <si>
    <t>soudní poplatky</t>
  </si>
  <si>
    <t>pojištění PO za škody způsobené provozem</t>
  </si>
  <si>
    <t>pojištění motorových vozidel</t>
  </si>
  <si>
    <t>odvody za neplnění povinností ZTP</t>
  </si>
  <si>
    <t>drobný dlouhodobý hmotný</t>
  </si>
  <si>
    <t>drobný dlouhodobý nehmotný majetek</t>
  </si>
  <si>
    <t>knihy, učebnice, učební pomůcky,PC</t>
  </si>
  <si>
    <t>předměty nakoupené do sbírky muzejní povahy oceněné 1,- Kč</t>
  </si>
  <si>
    <t>stravně - zaměstnanci</t>
  </si>
  <si>
    <t>stravné - cizí strávníci</t>
  </si>
  <si>
    <t>služby - klienti</t>
  </si>
  <si>
    <t>příspěvek na péči</t>
  </si>
  <si>
    <t>odlehčovací služby</t>
  </si>
  <si>
    <t>vyrovnání nákladů za pobyt od rodinných příslušníků</t>
  </si>
  <si>
    <t>archelogické výzkumy</t>
  </si>
  <si>
    <t>příspěvky na ošetřovné, přídavky na děti,na péči, příjmy od klientů</t>
  </si>
  <si>
    <t>ubytování - klienti, žáci</t>
  </si>
  <si>
    <t>ubytování - ostatní</t>
  </si>
  <si>
    <t>školné</t>
  </si>
  <si>
    <t>školení, semináře, konference</t>
  </si>
  <si>
    <t>produktivní práce žáků</t>
  </si>
  <si>
    <t>za zdravotní péči hrazenou zdravotními pojišťovnami</t>
  </si>
  <si>
    <t>vstupné a příjem z archeologického výzkumu</t>
  </si>
  <si>
    <t>příspěvky na podporu samostatného bydlení</t>
  </si>
  <si>
    <t>kopírování</t>
  </si>
  <si>
    <t>výnosy za služby spojené s nájemným</t>
  </si>
  <si>
    <t>nebytových prostor bez plateb za související služby</t>
  </si>
  <si>
    <t>movité věci, zařízení</t>
  </si>
  <si>
    <t>služební byty</t>
  </si>
  <si>
    <t>pozemky</t>
  </si>
  <si>
    <t>fond odměn</t>
  </si>
  <si>
    <t>rezervní fond tvořený ze zlepšeného výsledku hospodaření</t>
  </si>
  <si>
    <t>rezervní fond tvořený z ostatních titulů</t>
  </si>
  <si>
    <t>070X</t>
  </si>
  <si>
    <t>FKSP</t>
  </si>
  <si>
    <t>080X</t>
  </si>
  <si>
    <t>výnosy z pojistných událostí</t>
  </si>
  <si>
    <t>502</t>
  </si>
  <si>
    <t>503</t>
  </si>
  <si>
    <t>504</t>
  </si>
  <si>
    <t>506</t>
  </si>
  <si>
    <t>507</t>
  </si>
  <si>
    <t>508</t>
  </si>
  <si>
    <t>511</t>
  </si>
  <si>
    <t>512</t>
  </si>
  <si>
    <t>teplo a pára</t>
  </si>
  <si>
    <t xml:space="preserve">plyn (ne mediciální) </t>
  </si>
  <si>
    <t>elektrická energie</t>
  </si>
  <si>
    <t xml:space="preserve">Spotřeba jiných neskladovaných dodávek </t>
  </si>
  <si>
    <t xml:space="preserve">Spotřeba energie </t>
  </si>
  <si>
    <t xml:space="preserve">Spotřeba materiálu  </t>
  </si>
  <si>
    <t xml:space="preserve">Prodané zboží </t>
  </si>
  <si>
    <t xml:space="preserve">Aktivace dlouhodobého majetku </t>
  </si>
  <si>
    <t>Aktivace oběžného majetku</t>
  </si>
  <si>
    <t xml:space="preserve">Opravy a udržování </t>
  </si>
  <si>
    <t xml:space="preserve">aktivace dlouhodobého hmotného majetku </t>
  </si>
  <si>
    <t xml:space="preserve">aktivace dlouhodobého nehmotného majetku </t>
  </si>
  <si>
    <t xml:space="preserve">Změna stavu zásob vlastní výroby </t>
  </si>
  <si>
    <t xml:space="preserve">změna stavu nedokončené výroby </t>
  </si>
  <si>
    <t xml:space="preserve">změna stavu polotovarů </t>
  </si>
  <si>
    <t xml:space="preserve">movitého majetku - strojů, přístrojů a zařízení </t>
  </si>
  <si>
    <t xml:space="preserve">movitého majetku - dopravních prostředků </t>
  </si>
  <si>
    <t xml:space="preserve">Cestovné </t>
  </si>
  <si>
    <t>513</t>
  </si>
  <si>
    <t>516</t>
  </si>
  <si>
    <t>518</t>
  </si>
  <si>
    <t xml:space="preserve">Ostatní služby </t>
  </si>
  <si>
    <t>ORG:</t>
  </si>
  <si>
    <t>celkem</t>
  </si>
  <si>
    <t>název činnosti / ORJ</t>
  </si>
  <si>
    <t>521</t>
  </si>
  <si>
    <t>524</t>
  </si>
  <si>
    <t>525</t>
  </si>
  <si>
    <t>527</t>
  </si>
  <si>
    <t>528</t>
  </si>
  <si>
    <t>531
532</t>
  </si>
  <si>
    <t>538</t>
  </si>
  <si>
    <t>544</t>
  </si>
  <si>
    <t>541,542 
543,547</t>
  </si>
  <si>
    <t>548</t>
  </si>
  <si>
    <t>549</t>
  </si>
  <si>
    <t>551</t>
  </si>
  <si>
    <t>556</t>
  </si>
  <si>
    <t>558</t>
  </si>
  <si>
    <t>561</t>
  </si>
  <si>
    <t>562</t>
  </si>
  <si>
    <t>563,564
569</t>
  </si>
  <si>
    <t>572</t>
  </si>
  <si>
    <t>591</t>
  </si>
  <si>
    <t>595</t>
  </si>
  <si>
    <t>601</t>
  </si>
  <si>
    <t>602</t>
  </si>
  <si>
    <t>603</t>
  </si>
  <si>
    <t>604</t>
  </si>
  <si>
    <t>609</t>
  </si>
  <si>
    <t>641,642
643</t>
  </si>
  <si>
    <t>644</t>
  </si>
  <si>
    <t>645</t>
  </si>
  <si>
    <t>646</t>
  </si>
  <si>
    <t>648</t>
  </si>
  <si>
    <t>649</t>
  </si>
  <si>
    <t>661</t>
  </si>
  <si>
    <t>662</t>
  </si>
  <si>
    <t>663,664
669</t>
  </si>
  <si>
    <t>672</t>
  </si>
  <si>
    <t xml:space="preserve">poštovné </t>
  </si>
  <si>
    <t>nájemné bytových prostor bez plateb za související služby</t>
  </si>
  <si>
    <t>telekomunikace pevné linky</t>
  </si>
  <si>
    <t>technické kontroly a revize vyplývající z právních předpisů</t>
  </si>
  <si>
    <t>Mzdové náklady</t>
  </si>
  <si>
    <t>Zákonné sociální pojištění</t>
  </si>
  <si>
    <t>Jiné sociální pojištění</t>
  </si>
  <si>
    <t>Zákonné sociální náklady</t>
  </si>
  <si>
    <t>Jiné sociální náklady</t>
  </si>
  <si>
    <t>Daně a poplatky</t>
  </si>
  <si>
    <t>Jiné daně a poplatky</t>
  </si>
  <si>
    <t>Ostatní náklady</t>
  </si>
  <si>
    <t>Prodaný materiál</t>
  </si>
  <si>
    <t>Tvorba fondů</t>
  </si>
  <si>
    <t>Ostatní náklady z činnosti</t>
  </si>
  <si>
    <t>Odpisy dlouhodobého majetku</t>
  </si>
  <si>
    <t>Tvorba a zúčtování opravných položek</t>
  </si>
  <si>
    <t>Náklady z drobného dlouhodobého majetku</t>
  </si>
  <si>
    <t>Prodané cenné papíry a podíly</t>
  </si>
  <si>
    <t>Úroky</t>
  </si>
  <si>
    <t>Ostatní finanční náklady</t>
  </si>
  <si>
    <t>Náklady vybraných místních vládních institucí na transfery</t>
  </si>
  <si>
    <t>Daň z příjmů</t>
  </si>
  <si>
    <t>Dodatečné odvody daně z příjmů</t>
  </si>
  <si>
    <t>Výnosy z prodeje vlastních výrobků</t>
  </si>
  <si>
    <t>Výnosy z prodeje služeb</t>
  </si>
  <si>
    <t>stravné - klienti, žáci</t>
  </si>
  <si>
    <t>výnosy za fakultativní služby</t>
  </si>
  <si>
    <t>Výnosy z pronájmu</t>
  </si>
  <si>
    <t>bytových prostor bez plateb za související služby</t>
  </si>
  <si>
    <t>Výnosy z prodaného zboží</t>
  </si>
  <si>
    <t>Jiné výnosy z vlastních výkonů</t>
  </si>
  <si>
    <t>Ostatní výnosy</t>
  </si>
  <si>
    <t>Výnosy z prodeje materiálu</t>
  </si>
  <si>
    <t>Výnosy z prodeje dlouhodobého nehmotného  majetku</t>
  </si>
  <si>
    <t>Výnosy z prodeje dlouh. hmot. majetku kromě pozemků</t>
  </si>
  <si>
    <t>Čerpání fondů</t>
  </si>
  <si>
    <t>Ostatní výnosy z činnosti</t>
  </si>
  <si>
    <t>Výnosy z prodeje cenných papírů a podílů</t>
  </si>
  <si>
    <t>Ostatní finanční výnosy</t>
  </si>
  <si>
    <t>Výnosy vybraných místních vládních institucí z transferů</t>
  </si>
  <si>
    <t xml:space="preserve">Přijaté transfery z rozpočtu Olomouckého kraje </t>
  </si>
  <si>
    <t>Pokyny pro vyplňování tabulek :</t>
  </si>
  <si>
    <t>1.</t>
  </si>
  <si>
    <t>2.</t>
  </si>
  <si>
    <t>3.</t>
  </si>
  <si>
    <t>4.</t>
  </si>
  <si>
    <t>5.</t>
  </si>
  <si>
    <t>hlavní činnost  / v Kč  /</t>
  </si>
  <si>
    <t>náhrada mzdy za dočasnou pracovní neschopnost</t>
  </si>
  <si>
    <t>doplňková činnost  / v Kč  /</t>
  </si>
  <si>
    <t>doplňující údaje</t>
  </si>
  <si>
    <t xml:space="preserve">název činnosti </t>
  </si>
  <si>
    <t>název činnosti</t>
  </si>
  <si>
    <t>a)</t>
  </si>
  <si>
    <t xml:space="preserve">b) </t>
  </si>
  <si>
    <t>c)</t>
  </si>
  <si>
    <t>d)</t>
  </si>
  <si>
    <t>Schválil:</t>
  </si>
  <si>
    <t>Tabulka č.1-Hlavní činnost</t>
  </si>
  <si>
    <t>Tabulka č.2-Doplňková  činnost</t>
  </si>
  <si>
    <t>V jednotlivých listech formuláře vyplňujeme pouze bílá políčka !</t>
  </si>
  <si>
    <t>úklid prováděný dodavatelsky</t>
  </si>
  <si>
    <t>autoškola, svářečský kurz</t>
  </si>
  <si>
    <t>00300</t>
  </si>
  <si>
    <t>00301</t>
  </si>
  <si>
    <t>00304</t>
  </si>
  <si>
    <t>00302</t>
  </si>
  <si>
    <t>00303</t>
  </si>
  <si>
    <t>00305</t>
  </si>
  <si>
    <t>00308</t>
  </si>
  <si>
    <t>00130</t>
  </si>
  <si>
    <t>00132</t>
  </si>
  <si>
    <t>00133</t>
  </si>
  <si>
    <t>00134</t>
  </si>
  <si>
    <t>00020</t>
  </si>
  <si>
    <t>UZ</t>
  </si>
  <si>
    <t xml:space="preserve">příspěvek na provoz </t>
  </si>
  <si>
    <t xml:space="preserve">příspěvek na provoz - mzdové náklady </t>
  </si>
  <si>
    <t>příspěvek na provoz - nájemné</t>
  </si>
  <si>
    <t xml:space="preserve">příspěvek na provoz - odpisy </t>
  </si>
  <si>
    <t xml:space="preserve">příspěvek na provoz - účelově určený </t>
  </si>
  <si>
    <t xml:space="preserve">příspěvek na provoz -pojistné plnění </t>
  </si>
  <si>
    <t>rezerva pro PO - záchranný archeologický výzkum</t>
  </si>
  <si>
    <t xml:space="preserve">příspěvek na úhradu prokazatelné ztráty dopravcům -veřejná linková doprava </t>
  </si>
  <si>
    <t xml:space="preserve">příspěvek na úhradu prokazatelné ztráty dopravcům - drážní doprava  </t>
  </si>
  <si>
    <t xml:space="preserve">příspěvek na úhradu protarifovací ztráty - drážní doprava </t>
  </si>
  <si>
    <t xml:space="preserve">příspěvek na úhradu prokazatelné ztráty - od obcí </t>
  </si>
  <si>
    <t xml:space="preserve">přebytek hospodaření </t>
  </si>
  <si>
    <t>příspěvek na provoz - účelově určený</t>
  </si>
  <si>
    <t>příspěvek na provoz</t>
  </si>
  <si>
    <t xml:space="preserve">rezerva pro PO - záchranný archeologický výzkum </t>
  </si>
  <si>
    <t xml:space="preserve">příspěvek na provoz - nájemné </t>
  </si>
  <si>
    <t xml:space="preserve">příspěvek na úhradu prokazatelné ztráty dopravcům -veřejná linková doprava  </t>
  </si>
  <si>
    <t>příspěvek na úhradu prokazatelné ztráty - od obcí</t>
  </si>
  <si>
    <t>přebytek hospodaření</t>
  </si>
  <si>
    <t>Skrýt sloupce</t>
  </si>
  <si>
    <t>Příloha č. 1  Náklady a výnosy příspěvkové organizace</t>
  </si>
  <si>
    <t>030x   091x</t>
  </si>
  <si>
    <t>003x 005x</t>
  </si>
  <si>
    <t>050x</t>
  </si>
  <si>
    <t>000x</t>
  </si>
  <si>
    <t>051x</t>
  </si>
  <si>
    <t>001x</t>
  </si>
  <si>
    <t>075x</t>
  </si>
  <si>
    <t>007x</t>
  </si>
  <si>
    <t>opravy -oblast školství,sociálních věcí, dopravy,kultury, zdravotnictví  (UZ 000 10, 00011, 00012, 00013, 00014)</t>
  </si>
  <si>
    <t xml:space="preserve">MŠMT </t>
  </si>
  <si>
    <t xml:space="preserve">Průměrný přepočtený počet pracovníků </t>
  </si>
  <si>
    <t>Dopl. údaj</t>
  </si>
  <si>
    <t>hlavní činnost</t>
  </si>
  <si>
    <t>doplňková činnost</t>
  </si>
  <si>
    <t>/ Kč- bez deset- míst /</t>
  </si>
  <si>
    <t>Hlavní činnost</t>
  </si>
  <si>
    <t>Doplňková činnost</t>
  </si>
  <si>
    <t>Náklady a výnosy</t>
  </si>
  <si>
    <t>Nevyplňovat</t>
  </si>
  <si>
    <t>fond investic</t>
  </si>
  <si>
    <t>proúčtování (snížení) nekrytého fondu investic</t>
  </si>
  <si>
    <t>Závazky vůči zřizovateli / odvod z FI - odpisy /</t>
  </si>
  <si>
    <t>Závazky vůči zřizovateli / odvod z FI na spolufinancování invest.akcí ../ (UZ 00010, 00011,00012, 00013, 00014)</t>
  </si>
  <si>
    <t>059X</t>
  </si>
  <si>
    <t>029X</t>
  </si>
  <si>
    <t>028X</t>
  </si>
  <si>
    <t>poplatky za užívání dálnic a rychlostních silnic, mýtné, dálniční známky</t>
  </si>
  <si>
    <t>552,553
555,557</t>
  </si>
  <si>
    <t>zúčtování rozdílů mezi příjmem z prodeje a zůstatkovou cenou majetku v souvislosti s tvorbou FI</t>
  </si>
  <si>
    <t>Název příspěvkové organizace:</t>
  </si>
  <si>
    <t>x</t>
  </si>
  <si>
    <t>Návrh střednědobého výhledu rozpočtu</t>
  </si>
  <si>
    <r>
      <rPr>
        <b/>
        <sz val="10"/>
        <color theme="1"/>
        <rFont val="Calibri"/>
        <family val="2"/>
        <charset val="238"/>
        <scheme val="minor"/>
      </rPr>
      <t>PO z</t>
    </r>
    <r>
      <rPr>
        <sz val="10"/>
        <color theme="1"/>
        <rFont val="Calibri"/>
        <family val="2"/>
        <charset val="238"/>
        <scheme val="minor"/>
      </rPr>
      <t xml:space="preserve"> </t>
    </r>
    <r>
      <rPr>
        <b/>
        <sz val="10"/>
        <color theme="1"/>
        <rFont val="Calibri"/>
        <family val="2"/>
        <charset val="238"/>
        <scheme val="minor"/>
      </rPr>
      <t>kulturní oblasti</t>
    </r>
    <r>
      <rPr>
        <sz val="10"/>
        <color theme="1"/>
        <rFont val="Calibri"/>
        <family val="2"/>
        <charset val="238"/>
        <scheme val="minor"/>
      </rPr>
      <t xml:space="preserve"> sestavují svůj rozpočet dle jednotlivých objektů (např. pro Vlastivědné muzeum v Olomouci bude text k objektu - nám. Republiky, Olomouc ,  atd.).
</t>
    </r>
  </si>
  <si>
    <r>
      <t xml:space="preserve">Příspěvkové organizace ze </t>
    </r>
    <r>
      <rPr>
        <b/>
        <sz val="10"/>
        <color theme="1"/>
        <rFont val="Calibri"/>
        <family val="2"/>
        <charset val="238"/>
        <scheme val="minor"/>
      </rPr>
      <t>zdravotní oblasti</t>
    </r>
    <r>
      <rPr>
        <sz val="10"/>
        <color theme="1"/>
        <rFont val="Calibri"/>
        <family val="2"/>
        <charset val="238"/>
        <scheme val="minor"/>
      </rPr>
      <t xml:space="preserve"> sestavují svůj rozpočet dle jednotlivých poskytovaných služeb (např. Následná lůžková péče, Rehabilitační léčebna,  atd..).</t>
    </r>
  </si>
  <si>
    <t>Technické údaje:</t>
  </si>
  <si>
    <t xml:space="preserve"> - funkce skrýt přebytečné sloupce</t>
  </si>
  <si>
    <t>v případě, že tabulka obsahuje větší počet sloupců, než příspěvková organizace potřebuje, je možno tyto skrýt (myší si ve sl. skrýt sloupce označím počet sloupců (změní barvu), pravým tlačítkem myši kliknu na "žlutě" zvýrazněnou lištu ( a použiji funkci skrýt (pravá strana myši). V případě že potřebuji tyto sloupce opět rozbalit postupuji stejně pouze použiji funkci zobrazit.</t>
  </si>
  <si>
    <t>Příklad:</t>
  </si>
  <si>
    <t>Příspěvkové organizaci jsou přebytečné sloupce skryty. V případě, že PO si bude chtít vytisknout pouze vybrané sloupce je možno "přebytečné" sloupce skrýt, popř. znovu zobrazit.</t>
  </si>
  <si>
    <t>1. Označím sloupce ( např. sl. G až sl.M)</t>
  </si>
  <si>
    <t>2. Pravým tlačítkem myši kliknout na zvýrazněné sloupce a použít funkci skrýt, popř. zobrazit  (pravá strana myši)</t>
  </si>
  <si>
    <t xml:space="preserve"> -</t>
  </si>
  <si>
    <t xml:space="preserve"> -  SÚ 672 (UZ 00 300)</t>
  </si>
  <si>
    <t xml:space="preserve"> -  SÚ 672 (UZ 00 301)</t>
  </si>
  <si>
    <t>Stručný přehled změn :</t>
  </si>
  <si>
    <r>
      <rPr>
        <b/>
        <sz val="10"/>
        <rFont val="Calibri"/>
        <family val="2"/>
        <charset val="238"/>
        <scheme val="minor"/>
      </rPr>
      <t xml:space="preserve">Příspěvková organizace SSOK  </t>
    </r>
    <r>
      <rPr>
        <sz val="10"/>
        <rFont val="Calibri"/>
        <family val="2"/>
        <charset val="238"/>
        <scheme val="minor"/>
      </rPr>
      <t>sestaví svůj rozpočet dle jednotlivých středisek.</t>
    </r>
  </si>
  <si>
    <t>Závazný ukazatel limit mzdových prostředků zůstává beze změn.</t>
  </si>
  <si>
    <r>
      <t xml:space="preserve">Tabulka - list "rekapitulace" je pouze součtová, </t>
    </r>
    <r>
      <rPr>
        <b/>
        <sz val="10"/>
        <color theme="1"/>
        <rFont val="Calibri"/>
        <family val="2"/>
        <charset val="238"/>
        <scheme val="minor"/>
      </rPr>
      <t>není třeba nic doplňovat</t>
    </r>
    <r>
      <rPr>
        <sz val="10"/>
        <color theme="1"/>
        <rFont val="Calibri"/>
        <family val="2"/>
        <charset val="238"/>
        <scheme val="minor"/>
      </rPr>
      <t xml:space="preserve"> a z tohoto důvodu je uzamčená. Do uvedené tabulky se přenáší automaticky data z předchozích listů.</t>
    </r>
  </si>
  <si>
    <t xml:space="preserve">    příspěvek na provoz – mzdové náklady. Příspěvek určený na krytí mzdových nákladů (tarifní platy, osobní příplatky, příplatky za vedení, odměny apod., včetně zákonných odvodů sociálního a zdravotního pojištění a dalších nákladů souvisejících se mzdovými prostředky, příspěvek do FKSP).</t>
  </si>
  <si>
    <t>(v Kč zaokrouhl. na tis. Kč)</t>
  </si>
  <si>
    <t xml:space="preserve"> - od 1. 1. 2019 změna u účtu - předměty nakoupené do sbírky muzejní povahy oceněné 1,- Kč (SÚ 558, AU 033X) ( účet již není rozpočtován).</t>
  </si>
  <si>
    <t>Údaje neuvádět na desetinná místa! Výjimkou je průměrný přepočtený počet pracovníků, který je třeba uvést na 2 deset. místa.</t>
  </si>
  <si>
    <t>00135</t>
  </si>
  <si>
    <t>00136</t>
  </si>
  <si>
    <t>Výhled na rok 2023</t>
  </si>
  <si>
    <t>mezikrajské smlouvy na linkovou dopravu</t>
  </si>
  <si>
    <t>smlouvy na autobusová nádraží</t>
  </si>
  <si>
    <t xml:space="preserve"> - od 1. 1. 2019 změna v obsahovém vymezení účtů:
</t>
  </si>
  <si>
    <r>
      <t xml:space="preserve">V případě účtu 551 Odpisy dlouhodobého majetku je třeba částku zaokrouhlit na tis. Kč </t>
    </r>
    <r>
      <rPr>
        <b/>
        <u/>
        <sz val="10"/>
        <rFont val="Calibri"/>
        <family val="2"/>
        <charset val="238"/>
        <scheme val="minor"/>
      </rPr>
      <t xml:space="preserve">nahoru </t>
    </r>
    <r>
      <rPr>
        <sz val="10"/>
        <rFont val="Calibri"/>
        <family val="2"/>
        <charset val="238"/>
        <scheme val="minor"/>
      </rPr>
      <t>(např. výše odpisů 124 178 Kč bude v návrhu rozpočtu zaokrouhlena na 125 000,- Kč).</t>
    </r>
  </si>
  <si>
    <r>
      <t>U závazného ukazatele Závazky vůči zřizovateli / odvod z FI - odpisy / je třeba částku</t>
    </r>
    <r>
      <rPr>
        <b/>
        <u/>
        <sz val="10"/>
        <rFont val="Calibri"/>
        <family val="2"/>
        <charset val="238"/>
        <scheme val="minor"/>
      </rPr>
      <t xml:space="preserve"> zaokrouhlit, a to  matematicky</t>
    </r>
    <r>
      <rPr>
        <sz val="10"/>
        <rFont val="Calibri"/>
        <family val="2"/>
        <charset val="238"/>
        <scheme val="minor"/>
      </rPr>
      <t>. Při výpočtu odvodů je třeba vycházet z částky uvedené v návrhu rozpočtu a střednědobého výhledu zaokrouhlené na tis. Kč.</t>
    </r>
  </si>
  <si>
    <t xml:space="preserve">    příspěvek na provoz – "očištěný" od nákladů, které souvisí se mzdovými náklady včetně zákonných odvodů a účelových příspěvků, jako jsou odpisy a další účelové příspěvky.</t>
  </si>
  <si>
    <t xml:space="preserve"> - od 1. 1. 2018  u účtu 511  Opravy a udržování došlo ke změně dolní hranice, a to z 40 tis. Kč na 100 tis. Kč (viz. Zásady řízení PO zřizovaných Olomouckým krajem),</t>
  </si>
  <si>
    <t>Výhled na rok 2024</t>
  </si>
  <si>
    <t>Návrh střednědobého výhledu na rok 2024</t>
  </si>
  <si>
    <t>VPO předem doplní název PO, ORG PO, skutečnost 2019 (hlavní, doplňková činnost), skutečnost 2020 (hlavní, doplňková činnost), rozpis schváleného příspěvku 2021, dříve rozpis SR 2021 (hlavní, doplňková činnost).</t>
  </si>
  <si>
    <t>Výhled na rok 2025</t>
  </si>
  <si>
    <t>Návrh střednědobého výhledu na rok 2025</t>
  </si>
  <si>
    <t>Návrh rozpočtu 2023 a Střednědobého výhledu rozpočtu 2024 a 2025</t>
  </si>
  <si>
    <t>Návrh rozpočtu na rok 2023       (v Kč zaokrouhl. na tis. Kč)</t>
  </si>
  <si>
    <t>Návrh 2023</t>
  </si>
  <si>
    <t>Návrh rozpočtu na rok 2023 a Návrh střednědobého výhledu na rok 2024 a 2025 je třeba uvést  v Kč zaokrouhlených na tis. Kč (tj. 25 325  Kč bude v návrhu rozpočtu  uvedeno jako 25 000 Kč).  V případě, že vyplňované údaje nebudou uvedeny v požadovaném zaokrouhlení, bude PO upozorněna hlášením "POZOR ÚDAJE NÁVRHU ROZPOČTU 2023 je třeba  zaokrouh. na tis. Kč".</t>
  </si>
  <si>
    <t xml:space="preserve">PO za oblast školství sestavují svůj rozpočet dle ORJ (např. ORJ 0103 Gymnázium). Prostředky z MŠMT je třeba uvést i do  návrhu rozpočtu na rok 2023 i střednědobého výhledu. Při plánování rozpočtu 2023, střednědobého výhledu uvádějte dotaci z MŠMT, a to ve výnosech i nákladech. V případě, že je již známa skutečnost, která ovlivní výši příspěvku, je třeba ji zapracovat do návrhu rozpočtu, popř. střednědobého výhledu na rok 2024 a 2025 (např. zrušení části PO atd. ...)..Do roku 2023, popř. střednědobého výhledu  uvádějte pouze pravidelně se opakující účelové dotace z MŠMT (např. asistenti pro žáky ze sociálně znevýhodněného prostředí, atd.). </t>
  </si>
  <si>
    <t>Doplňkovou činnost je třeba rozpočtovat na jednotlivé druhy doplňkové činnosti, tak jak jsou uvedeny ve zřizovací listině příspěvkové organizace, a to pouze v případě kdy PO uvedenou doplňkovou činnost provozuje, popř. plánuje provozovat v roce 2023. Pokud schválená DČ nebude v následujících letech provozována, do dokumentů ji nevyplňujte.</t>
  </si>
  <si>
    <t>Skutečnost 2021 /v Kč/</t>
  </si>
  <si>
    <t>Očekávaná skutečnost 
k 31.12.2022 /v Kč/</t>
  </si>
  <si>
    <t>meziroční srovnání
+ nárůst
- pokles     (Návrh 2023 a skut.2021)</t>
  </si>
  <si>
    <t>Skutečnost 2021</t>
  </si>
  <si>
    <t>Očekávaná skutečnost 
k 31.12.2022</t>
  </si>
  <si>
    <t xml:space="preserve">PO doplní  očekávanou skutečnost 2022, Návrh rozpočtu na rok 2023 a Návrh střednědobého výhledu na rok 2024 a 2025.  V případě sestavování střednědobého výhledu na rok 2024 a 2025  ze strany PO jsou vyplňovány pouze vybrané položky. V tabulce č. 1 Hlavní činnost je třeba pod tabulkou vyplnit "bílé políčko" - zpracoval (jméno, příjmení), schválil (jméno, příjmení), tyto údaje budou přeneseny do následujících tabulek. V případě, že není vyplněno ORJ (pod hlavní, doplňkovou činností) je možno doplnit  ručně (buňky nejsou uzamčeny). </t>
  </si>
  <si>
    <t>Údaje za očekávanou skutečnost 2022 vyplní PO  dle předpokladu, a to v Kč bez deset. míst. Např. v případě očekávané skutečnosti za rok 2022 ve výši 2 725,69 Kč, bude v tabulce uvedena částka 2 726 Kč.</t>
  </si>
  <si>
    <t xml:space="preserve">PO ze sociální oblasti sestavují svůj rozpočet dle jednotlivých poskytovaných služeb (např. pro domovy se zvláštním režimem, domovy pro seniory,  atd.). Při sestavování Návrhu  rozpočtu 2023, střednědobého výhledu uvádějte dotaci z MPSV ve výši roku 2022, a to ve výnosech i nákladech. V případě, že je již známa skutečnost, která ovlivní výši příspěvku, je třeba ji zapracovat do návrhu rozpočtu, popř. střednědobého výhledu na rok 2024 a 2025 (např. ukončení sociální služby atd. ...)..
</t>
  </si>
  <si>
    <t xml:space="preserve"> -  změna kategorií v oblasti položky 511 (viz směrnice OK č.8/2021 upravující vztahy Olomouckého kraje a zřizovaných příspěvkových organizací a vybrané povinnosti ředitelů příspěvkových organizací). Účinnost směrnice od 1.3.2022.</t>
  </si>
  <si>
    <t xml:space="preserve">Pozn. : </t>
  </si>
  <si>
    <r>
      <t xml:space="preserve">nemovitého majetku do 200 tis. Kč </t>
    </r>
    <r>
      <rPr>
        <vertAlign val="superscript"/>
        <sz val="10"/>
        <color theme="1"/>
        <rFont val="Arial CE"/>
        <charset val="238"/>
      </rPr>
      <t>)1</t>
    </r>
  </si>
  <si>
    <r>
      <t>nemovitého majetku nad 200 tis. Kč</t>
    </r>
    <r>
      <rPr>
        <vertAlign val="superscript"/>
        <sz val="10"/>
        <color theme="1"/>
        <rFont val="Arial CE"/>
        <charset val="238"/>
      </rPr>
      <t xml:space="preserve"> )2</t>
    </r>
  </si>
  <si>
    <r>
      <t xml:space="preserve">nemovitého majteku nad 500 tis.Kč </t>
    </r>
    <r>
      <rPr>
        <vertAlign val="superscript"/>
        <sz val="10"/>
        <color theme="1"/>
        <rFont val="Arial CE"/>
        <charset val="238"/>
      </rPr>
      <t>)3</t>
    </r>
  </si>
  <si>
    <t xml:space="preserve"> x</t>
  </si>
  <si>
    <t xml:space="preserve">             ……………………………………………….</t>
  </si>
  <si>
    <t>Podpis</t>
  </si>
  <si>
    <t>Telefon</t>
  </si>
  <si>
    <t>Jméno</t>
  </si>
  <si>
    <t>Součásti organizace</t>
  </si>
  <si>
    <t>IČ</t>
  </si>
  <si>
    <t>Název organizace</t>
  </si>
  <si>
    <t xml:space="preserve">Oblast </t>
  </si>
  <si>
    <t>Po vybrání příslušného ORG (čtyřmístné číslo) ze seznamu budou údaje "Oblast poskytování služeb", "Název příspěvkové organizace", "Sídlo - adresa" a "IČ" automaticky vygenerovány. Tyto údaje budou dále přeneseny do následujících tabulek.</t>
  </si>
  <si>
    <t>Oblast zdravotnictví</t>
  </si>
  <si>
    <t>00849103</t>
  </si>
  <si>
    <t xml:space="preserve">Zdravotnická záchranná služba Olomouckého kraje, příspěvková organizace   </t>
  </si>
  <si>
    <t>00849197</t>
  </si>
  <si>
    <t>779 00 Olomouc, Nové Sady, U dětského domova 269</t>
  </si>
  <si>
    <t xml:space="preserve">Dětské centrum Ostrůvek, příspěvková organizace  </t>
  </si>
  <si>
    <t>00849081</t>
  </si>
  <si>
    <t>783 97 Paseka 145</t>
  </si>
  <si>
    <t xml:space="preserve">Odborný léčebný ústav Paseka, příspěvková organizace  </t>
  </si>
  <si>
    <t>Oblast sociální</t>
  </si>
  <si>
    <t>Domov Na zámečku Rokytnice, příspěvková organizace</t>
  </si>
  <si>
    <t>Centrum Dominika Kokory, příspěvková organizace</t>
  </si>
  <si>
    <t>Domov Větrný mlýn Skalička, příspěvková organizace</t>
  </si>
  <si>
    <t>Domov pro seniory Tovačov, příspěvková organizace</t>
  </si>
  <si>
    <t>Domov Alfreda Skeneho Pavlovice u Přerova, příspěvková organizace</t>
  </si>
  <si>
    <t>Domov pro seniory Radkova Lhota, příspěvková organizace</t>
  </si>
  <si>
    <t>Centrum sociálních služeb Prostějov, příspěvková organizace</t>
  </si>
  <si>
    <t>Domov "Na Zámku", příspěvková organizace</t>
  </si>
  <si>
    <t>Domov pro seniory Jesenec, příspěvková organizace</t>
  </si>
  <si>
    <t>Domov seniorů Prostějov, příspěvková organizace</t>
  </si>
  <si>
    <t>Domov Paprsek Olšany, příspěvková organizace</t>
  </si>
  <si>
    <t>Domov u Třebůvky Loštice, příspěvková organizace</t>
  </si>
  <si>
    <t>Domov Štíty-Jedlí, příspěvková organizace</t>
  </si>
  <si>
    <t>Sociální služby Libina, příspěvková organizace</t>
  </si>
  <si>
    <t>Sociální služby pro seniory Šumperk, příspěvková organizace</t>
  </si>
  <si>
    <t>Středisko sociální prevence Olomouc, příspěvková organizace</t>
  </si>
  <si>
    <t>Nové Zámky - poskytovatel sociálních služeb, příspěvková organizace</t>
  </si>
  <si>
    <t>Klíč - centrum sociálních služeb, příspěvková organizace</t>
  </si>
  <si>
    <t>Vincentinum - poskytovatel sociálních služeb Šternberk, příspěvková organizace</t>
  </si>
  <si>
    <t>Sociální služby pro seniory Olomouc, příspěvková organizace</t>
  </si>
  <si>
    <t>Domov seniorů POHODA Chválkovice, příspěvková organizace</t>
  </si>
  <si>
    <t>Domov Hrubá Voda, příspěvková organizace</t>
  </si>
  <si>
    <t>Dům seniorů FRANTIŠEK Náměšť na Hané, příspěvková organizace</t>
  </si>
  <si>
    <t>Domov pro seniory Červenka, příspěvková organizace</t>
  </si>
  <si>
    <t>Domov Sněženka Jeseník, příspěvková organizace</t>
  </si>
  <si>
    <t>Domov pro seniory Javorník, příspěvková organizace</t>
  </si>
  <si>
    <t>Oblast kultury</t>
  </si>
  <si>
    <t>Archeologické centrum Olomouc, příspěvková organizace</t>
  </si>
  <si>
    <t>00098311</t>
  </si>
  <si>
    <t>Hlavní třída 342/22, 787 31 Šumperk</t>
  </si>
  <si>
    <t>Vlastivědné muzeum v Šumperku, příspěvková organizace</t>
  </si>
  <si>
    <t>00097969</t>
  </si>
  <si>
    <t>Horní náměstí 7/7, Přerov I-Město, 750 02 Přerov</t>
  </si>
  <si>
    <t>Muzeum Komenského v Přerově, příspěvková organizace</t>
  </si>
  <si>
    <t>00091405</t>
  </si>
  <si>
    <t>nám. T. G. Masaryka 7/2, 796 01 Prostějov</t>
  </si>
  <si>
    <t>Muzeum a galerie v Prostějově, příspěvková organizace</t>
  </si>
  <si>
    <t>Vlastivědné muzeum Jesenicka, příspěvková organizace</t>
  </si>
  <si>
    <t>00100609</t>
  </si>
  <si>
    <t>nám. Republiky 823/5, 779 00 Olomouc</t>
  </si>
  <si>
    <t>Vlastivědné muzeum v Olomouci</t>
  </si>
  <si>
    <t>00100625</t>
  </si>
  <si>
    <t xml:space="preserve">Vědecká knihovna v Olomouci  </t>
  </si>
  <si>
    <t>Oblast dopravy</t>
  </si>
  <si>
    <t>Lipenská 753/120, Hodolany, 779 00 Olomouc</t>
  </si>
  <si>
    <t>Správa silnic Olomouckého kraje, příspěvková organizace</t>
  </si>
  <si>
    <t>Jeremenkova 1211/40b, Hodolany, 779 00 Olomouc</t>
  </si>
  <si>
    <t xml:space="preserve">Koordinátor Integrovaného dopravního systému Olomouckého kraje, příspěvková organizace  </t>
  </si>
  <si>
    <t>Oblast školství,  Okres Olomouc</t>
  </si>
  <si>
    <t>Pedagogicko - psychologická poradna a Speciálně pedagogické centrum Olomouckého kraje, Olomouc, U Sportovní haly 1a</t>
  </si>
  <si>
    <t>Oblast školství,  Okres Jeseník</t>
  </si>
  <si>
    <t>Dětský domov a Školní jídelna,  Jeseník, Priessnitzova 405</t>
  </si>
  <si>
    <t>Dětský domov a Školní jídelna, Černá Voda 1</t>
  </si>
  <si>
    <t>Oblast školství,  Okres Přerov</t>
  </si>
  <si>
    <t>Dětský domov a Školní jídelna, Přerov, Sušilova 25</t>
  </si>
  <si>
    <t>Dětský domov a Školní jídelna, Lipník nad Bečvou, Tyršova 772</t>
  </si>
  <si>
    <t>Dětský domov a Školní jídelna, Hranice, Purgešova 847</t>
  </si>
  <si>
    <t>Oblast školství,  Okres Prostějov</t>
  </si>
  <si>
    <t>Dětský domov a Školní jídelna, Plumlov, Balkán 333</t>
  </si>
  <si>
    <t>00849235</t>
  </si>
  <si>
    <t>Dětský domov Šance, Olomouc</t>
  </si>
  <si>
    <t>Oblast školství,  Okres Šumperk</t>
  </si>
  <si>
    <t>00853020</t>
  </si>
  <si>
    <t>Dům dětí a mládeže Magnet, Mohelnice</t>
  </si>
  <si>
    <t>Středisko volného času ATLAS a BIOS, Přerov</t>
  </si>
  <si>
    <t>Dům dětí a mládeže Vila Tereza, Uničov</t>
  </si>
  <si>
    <t>Dům dětí a mládeže  Litovel</t>
  </si>
  <si>
    <t>00096792</t>
  </si>
  <si>
    <t>Dům dětí a mládeže Olomouc</t>
  </si>
  <si>
    <t>Základní umělecká škola  Franze Schuberta  Zlaté Hory</t>
  </si>
  <si>
    <t>00852058</t>
  </si>
  <si>
    <t>Základní umělecká škola Karla Ditterse Vidnava</t>
  </si>
  <si>
    <t>Základní umělecká škola Zábřeh</t>
  </si>
  <si>
    <t>00852333</t>
  </si>
  <si>
    <t>Základní umělecká škola, Šumperk,  Žerotínova 11</t>
  </si>
  <si>
    <t>00851451</t>
  </si>
  <si>
    <t>Základní umělecká škola, Mohelnice, Náměstí Svobody  15</t>
  </si>
  <si>
    <t>Základní umělecká škola Antonína Dvořáka, Lipník nad Bečvou, Havlíčkova 643</t>
  </si>
  <si>
    <t>Základní umělecká škola Bedřicha Kozánka, Přerov</t>
  </si>
  <si>
    <t>Základní umělecká škola, Kojetín, Hanusíkova 197</t>
  </si>
  <si>
    <t>Základní umělecká škola, Hranice, Školní náměstí 35</t>
  </si>
  <si>
    <t>Základní umělecká škola, Potštát 36</t>
  </si>
  <si>
    <t>00402320</t>
  </si>
  <si>
    <t>Základní umělecká škola Konice, Na Příhonech 425</t>
  </si>
  <si>
    <t>Základní umělecká škola, Uničov, Litovelská 190</t>
  </si>
  <si>
    <t>Základní umělecká škola Litovel, Jungmannova 740</t>
  </si>
  <si>
    <t>Základní umělecká škola Miloslava Stibora - výtvarný obor, Olomouc, Pionýrská 4</t>
  </si>
  <si>
    <t>00096725</t>
  </si>
  <si>
    <t>Základní umělecká škola „Žerotín“ Olomouc, Kavaleristů 6</t>
  </si>
  <si>
    <t>Základní umělecká škola  Iši Krejčího Olomouc, Na Vozovce 32</t>
  </si>
  <si>
    <t>00495433</t>
  </si>
  <si>
    <t>Střední škola gastronomie, farmářství a služeb Jeseník</t>
  </si>
  <si>
    <t>00843032</t>
  </si>
  <si>
    <t>Střední škola řemesel a Odborné učiliště Lipová - lázně</t>
  </si>
  <si>
    <t>00409014</t>
  </si>
  <si>
    <t xml:space="preserve">Střední škola sociální péče a služeb, Zábřeh, nám. 8. května 2  </t>
  </si>
  <si>
    <t>Odborné učiliště a Praktická škola, Mohelnice, Vodní 27</t>
  </si>
  <si>
    <t>00842800</t>
  </si>
  <si>
    <t>752 01 Křenovice, č. p. 8</t>
  </si>
  <si>
    <t>Odborné učiliště a Základní škola, Křenovice</t>
  </si>
  <si>
    <t>Střední škola řezbářská, Tovačov, Nádražní 146</t>
  </si>
  <si>
    <t>00544612</t>
  </si>
  <si>
    <t>Střední odborná škola Prostějov</t>
  </si>
  <si>
    <t>00848794</t>
  </si>
  <si>
    <t>Střední odborná škola lesnická a strojírenská Šternberk</t>
  </si>
  <si>
    <t>Střední škola technická  a obchodní, Olomouc, Kosinova 4</t>
  </si>
  <si>
    <t>00577448</t>
  </si>
  <si>
    <t>Střední odborná škola obchodu a služeb, Olomouc, Štursova 14</t>
  </si>
  <si>
    <t>00848778</t>
  </si>
  <si>
    <t>Střední škola polygrafická, Olomouc, Střední novosadská 87/53</t>
  </si>
  <si>
    <t>Střední škola polytechnická, Olomouc, Rooseveltova 79</t>
  </si>
  <si>
    <t>00845337</t>
  </si>
  <si>
    <t>Střední škola logistiky a chemie, Olomouc, U Hradiska 29</t>
  </si>
  <si>
    <t>Sigmundova střední škola strojírenská, Lutín</t>
  </si>
  <si>
    <t>00848875</t>
  </si>
  <si>
    <t>Střední odborná škola Litovel, Komenského 677</t>
  </si>
  <si>
    <t>00577391</t>
  </si>
  <si>
    <t>Hotelová škola Vincenze Priessnitze a Obchodní akademie Jeseník</t>
  </si>
  <si>
    <t>00851205</t>
  </si>
  <si>
    <t>Střední škola technická a zemědělská Mohelnice</t>
  </si>
  <si>
    <t>Střední škola technická, Přerov, Kouřílkova 8</t>
  </si>
  <si>
    <t>00845370</t>
  </si>
  <si>
    <t>Střední škola elektrotechnická, Lipník nad Bečvou, Tyršova 781</t>
  </si>
  <si>
    <t>00851213</t>
  </si>
  <si>
    <t>00600903</t>
  </si>
  <si>
    <t>Střední zdravotnická škola, Hranice, Nová 1820</t>
  </si>
  <si>
    <t>00599212</t>
  </si>
  <si>
    <t>Střední zdravotnická škola, Prostějov, Vápenice 3</t>
  </si>
  <si>
    <t>00600938</t>
  </si>
  <si>
    <t>Střední zdravotnická škola a Vyšší odborná škola zdravotnická Emanuela Pöttinga a Jazyková škola s právem státní jazykové zkoušky Olomouc</t>
  </si>
  <si>
    <t xml:space="preserve">Obchodní akademie a Jazyková škola s právem státní jazykové zkoušky, Šumperk, Hlavní třída 31  </t>
  </si>
  <si>
    <t>Obchodní akademie a Jazyková škola s právem státní jazykové zkoušky, Přerov, Bartošova 24</t>
  </si>
  <si>
    <t>Obchodní akademie, Prostějov, Palackého 18</t>
  </si>
  <si>
    <t>00601721</t>
  </si>
  <si>
    <t>Obchodní akademie, Olomouc, tř. Spojenců 11</t>
  </si>
  <si>
    <t>00176401</t>
  </si>
  <si>
    <t>Střední průmyslová škola Jeseník</t>
  </si>
  <si>
    <t>00851167</t>
  </si>
  <si>
    <t>Střední škola řemesel, Šumperk</t>
  </si>
  <si>
    <t>00852384</t>
  </si>
  <si>
    <t>Střední odborná škola, Šumperk, Zemědělská 3</t>
  </si>
  <si>
    <t>00843105</t>
  </si>
  <si>
    <t>Střední průmyslová škola elektrotechnická a Obchodní akademie Mohelnice</t>
  </si>
  <si>
    <t>00577324</t>
  </si>
  <si>
    <t xml:space="preserve">Vyšší odborná škola a Střední škola automobilní, Zábřeh, U Dráhy 6 </t>
  </si>
  <si>
    <t>00843113</t>
  </si>
  <si>
    <t xml:space="preserve">Vyšší odborná škola a Střední průmyslová škola, Šumperk, Gen. Krátkého 1  </t>
  </si>
  <si>
    <t>Střední škola zemědělská, Přerov, Osmek 47</t>
  </si>
  <si>
    <t>Gymnázium Jana Blahoslava a Střední pedagogická škola, Přerov, Denisova 3</t>
  </si>
  <si>
    <t>Střední lesnická škola, Hranice, Jurikova 588</t>
  </si>
  <si>
    <t>00577227</t>
  </si>
  <si>
    <t>Střední škola gastronomie a služeb, Přerov, Šířava 7</t>
  </si>
  <si>
    <t>Střední průmyslová škola, Přerov, Havlíčkova 2</t>
  </si>
  <si>
    <t>Střední průmyslová škola stavební, Lipník nad Bečvou, Komenského sady 257</t>
  </si>
  <si>
    <t>00842893</t>
  </si>
  <si>
    <t>Střední průmyslová škola Hranice</t>
  </si>
  <si>
    <t>00566896</t>
  </si>
  <si>
    <t>Švehlova střední škola polytechnická Prostějov</t>
  </si>
  <si>
    <t xml:space="preserve">Střední odborná škola průmyslová a Střední odborné učiliště strojírenské, Prostějov, Lidická 4  </t>
  </si>
  <si>
    <t>Střední škola designu a módy, Prostějov</t>
  </si>
  <si>
    <t>00602035</t>
  </si>
  <si>
    <t>Střední škola zemědělská a zahradnická, Olomouc, U Hradiska 4</t>
  </si>
  <si>
    <t>00601730</t>
  </si>
  <si>
    <t>Střední průmyslová škola a Střední odborné učiliště Uničov</t>
  </si>
  <si>
    <t>00601748</t>
  </si>
  <si>
    <t>Střední průmyslová škola strojnická Olomouc</t>
  </si>
  <si>
    <t>00844012</t>
  </si>
  <si>
    <t>Vyšší odborná škola a Střední průmyslová škola elektrotechnická, Olomouc, Božetěchova 3</t>
  </si>
  <si>
    <t>Gymnázium, Jeseník, Komenského 281</t>
  </si>
  <si>
    <t>Gymnázium, Zábřeh, náměstí Osvobození 20</t>
  </si>
  <si>
    <t>Gymnázium, Šumperk, Masarykovo náměstí 8</t>
  </si>
  <si>
    <t>Gymnázium, Kojetín, Svatopluka Čecha 683</t>
  </si>
  <si>
    <t>Gymnázium, Hranice, Zborovská 293</t>
  </si>
  <si>
    <t>00842966</t>
  </si>
  <si>
    <t>Gymnázium Jakuba Škody, Přerov, Komenského 29</t>
  </si>
  <si>
    <t>Gymnázium Jiřího Wolkera, Prostějov, Kollárova 3</t>
  </si>
  <si>
    <t>00601756</t>
  </si>
  <si>
    <t>Gymnázium, Uničov, Gymnazijní 257</t>
  </si>
  <si>
    <t>00601764</t>
  </si>
  <si>
    <t>Gymnázium, Šternberk, Horní náměstí 5</t>
  </si>
  <si>
    <t>00601799</t>
  </si>
  <si>
    <t>Gymnázium, Olomouc - Hejčín, Tomkova 45</t>
  </si>
  <si>
    <t>00601781</t>
  </si>
  <si>
    <t>Slovanské gymnázium, Olomouc, tř. Jiřího z Poděbrad 13</t>
  </si>
  <si>
    <t>00848956</t>
  </si>
  <si>
    <t>Gymnázium, Olomouc, Čajkovského 9</t>
  </si>
  <si>
    <t>00601772</t>
  </si>
  <si>
    <t>Gymnázium Jana Opletala, Litovel, Opletalova 189</t>
  </si>
  <si>
    <t>Základní škola a Mateřská škola Jeseník, Fučíkova 312</t>
  </si>
  <si>
    <t>Střední škola, Základní škola, Mateřská škola a Dětský domov Zábřeh</t>
  </si>
  <si>
    <t>Střední škola, Základní škola a Mateřská škola Šumperk, Hanácká 3</t>
  </si>
  <si>
    <t>Střední škola, Základní škola a Mateřská škola Lipník nad Bečvou, Osecká 301</t>
  </si>
  <si>
    <t>Střední škola, Základní škola a Mateřská škola Přerov, Malá Dlážka 4</t>
  </si>
  <si>
    <t>Základní škola a Mateřská škola Hranice, Studentská 1095</t>
  </si>
  <si>
    <t>Základní škola, Dětský domov a Školní jídelna Litovel</t>
  </si>
  <si>
    <t>Základní škola Uničov, Šternberská 456</t>
  </si>
  <si>
    <t>Základní škola Šternberk, Olomoucká 76</t>
  </si>
  <si>
    <t xml:space="preserve">Základní škola a Mateřská škola při Sanatoriu Edel Zlaté Hory  </t>
  </si>
  <si>
    <t xml:space="preserve">Základní škola a Mateřská škola při Priessnitzových léčebných lázních a.s., Jeseník  </t>
  </si>
  <si>
    <t>Střední škola, Základní škola a Mateřská škola Mohelnice, Masarykova 4</t>
  </si>
  <si>
    <t>Základní škola a Mateřská škola při lázních, Velké Losiny</t>
  </si>
  <si>
    <t>Dětský domov a Školní jídelna Prostějov</t>
  </si>
  <si>
    <t xml:space="preserve">Střední škola, Základní škola a Mateřská škola Prostějov, Komenského 10  </t>
  </si>
  <si>
    <t>00601691</t>
  </si>
  <si>
    <t xml:space="preserve">Střední škola, Základní škola a Mateřská škola prof. V. Vejdovského Olomouc - Hejčín </t>
  </si>
  <si>
    <t>00601683</t>
  </si>
  <si>
    <t>Základní škola a Mateřská škola logopedická Olomouc</t>
  </si>
  <si>
    <t>Mateřská škola Olomouc, Blanická 16</t>
  </si>
  <si>
    <t>Oblast</t>
  </si>
  <si>
    <t>Název příspěvkové organizace</t>
  </si>
  <si>
    <t xml:space="preserve">Návrh rozpočtu 2023 a Střednědobého výhledu rozpočtu 2024 a 2025 </t>
  </si>
  <si>
    <t>Náklady a výnosy příspěvkové organizace</t>
  </si>
  <si>
    <t>Původní kategorie  účtu 511 - opravy a udržování nemovitého majetku do 100 tis. Kč; nemovitého majetku od 100 tis. do 500 tis. Kč; nemovitého majteku nad 500 tis.Kč nahrazeny ketogoriemi -  opravy a udržování nemovitého majetku do 200 tis. Kč; nemovitého majetku nad 200 tis. Kč. Ostatní kategorie účtu 511 jsou ponechány beze změny.</t>
  </si>
  <si>
    <t>Sociální služby pro seniory Olomouc, příspěvková organizace dochází k opravě v identifikačním údaji organizace, konkrétně v označení sídla, které správně zní: Olomouc, Zikova 618/14, Nové Sady, PSČ 779 00., a to s účinností od 1. 5. 2021. Původní sídlo :Zikova 618/14, Nové Sady 779 00 Olomouc</t>
  </si>
  <si>
    <r>
      <rPr>
        <b/>
        <sz val="9"/>
        <color rgb="FF00B050"/>
        <rFont val="Arial"/>
        <family val="2"/>
        <charset val="238"/>
      </rPr>
      <t>Změna v sídle PO, dle Rejstříku škol Zastupitelstvo 14.2.2022 -</t>
    </r>
    <r>
      <rPr>
        <sz val="9"/>
        <color rgb="FF00B050"/>
        <rFont val="Arial"/>
        <family val="2"/>
        <charset val="238"/>
      </rPr>
      <t>původní název 750 02 Přerov, Denisova 3 - nový název 750 02 Přerov, Přerov I-Město, Denisova 2390/3</t>
    </r>
  </si>
  <si>
    <r>
      <rPr>
        <b/>
        <sz val="9"/>
        <color rgb="FF00B050"/>
        <rFont val="Arial"/>
        <family val="2"/>
        <charset val="238"/>
      </rPr>
      <t>Změna v sídle PO, dle Rejstříku škol Zastupitelstvo 14.2.2022 -</t>
    </r>
    <r>
      <rPr>
        <sz val="9"/>
        <color rgb="FF00B050"/>
        <rFont val="Arial"/>
        <family val="2"/>
        <charset val="238"/>
      </rPr>
      <t>původní adresa Komenského 29, 750 11 Přerov- nový název 750 02 Přerov, Přerov I-Město, Komenského 800/29</t>
    </r>
  </si>
  <si>
    <r>
      <rPr>
        <b/>
        <sz val="9"/>
        <color rgb="FF00B050"/>
        <rFont val="Arial"/>
        <family val="2"/>
        <charset val="238"/>
      </rPr>
      <t>Změna v sídle PO, dle Rejstříku škol Zastupitelstvo 14.2.2022 -</t>
    </r>
    <r>
      <rPr>
        <sz val="9"/>
        <color rgb="FF00B050"/>
        <rFont val="Arial"/>
        <family val="2"/>
        <charset val="238"/>
      </rPr>
      <t>původní adresa Zborovská 293, 753 11 Hranice- nové sídlo:  753 01 Hranice, Hranice I-Město, Zborovská 293</t>
    </r>
  </si>
  <si>
    <r>
      <rPr>
        <b/>
        <sz val="9"/>
        <color rgb="FF00B050"/>
        <rFont val="Arial"/>
        <family val="2"/>
        <charset val="238"/>
      </rPr>
      <t>Změna v sídle PO, dle Rejstříku škol Zastupitelstvo 14.2.2022 -</t>
    </r>
    <r>
      <rPr>
        <sz val="9"/>
        <color rgb="FF00B050"/>
        <rFont val="Arial"/>
        <family val="2"/>
        <charset val="238"/>
      </rPr>
      <t>původní adresa Svatopluka Čecha 683, 752 01 Kojetín- nové sídlo:  752 01 Kojetín, Kojetín I-Město, Svatopluka Čecha 683</t>
    </r>
  </si>
  <si>
    <r>
      <rPr>
        <b/>
        <sz val="9"/>
        <color rgb="FF00B050"/>
        <rFont val="Arial"/>
        <family val="2"/>
        <charset val="238"/>
      </rPr>
      <t>Změna v sídle PO, dle Rejstříku škol Zastupitelstvo 14.2.2022 -</t>
    </r>
    <r>
      <rPr>
        <sz val="9"/>
        <color rgb="FF00B050"/>
        <rFont val="Arial"/>
        <family val="2"/>
        <charset val="238"/>
      </rPr>
      <t>původní adresa Čajkovského 9, 779 00 Olomouc- nové sídlo:  7779 00 Olomouc, Nová Ulice, Čajkovského 68/9</t>
    </r>
  </si>
  <si>
    <r>
      <rPr>
        <b/>
        <sz val="9"/>
        <color rgb="FF00B050"/>
        <rFont val="Arial"/>
        <family val="2"/>
        <charset val="238"/>
      </rPr>
      <t>Změna v sídle PO, dle Rejstříku škol Zastupitelstvo 14.2.2022 -</t>
    </r>
    <r>
      <rPr>
        <sz val="9"/>
        <color rgb="FF00B050"/>
        <rFont val="Arial"/>
        <family val="2"/>
        <charset val="238"/>
      </rPr>
      <t>původní adresa Opletalova 189, 784 01 Litovel- nové sídlo: 784 01 Litovel, Opletalova 189/4</t>
    </r>
  </si>
  <si>
    <r>
      <rPr>
        <b/>
        <sz val="9"/>
        <color rgb="FF00B050"/>
        <rFont val="Arial"/>
        <family val="2"/>
        <charset val="238"/>
      </rPr>
      <t>Změna v sídle PO, dle Rejstříku škol Zastupitelstvo 14.2.2022 -</t>
    </r>
    <r>
      <rPr>
        <sz val="9"/>
        <color rgb="FF00B050"/>
        <rFont val="Arial"/>
        <family val="2"/>
        <charset val="238"/>
      </rPr>
      <t>původní adresa Masarykovo náměstí 8, 787 58 Šumperk- nové sídlo: 787 01 Šumperk, Masarykovo náměstí 1207/8</t>
    </r>
  </si>
  <si>
    <r>
      <rPr>
        <b/>
        <sz val="9"/>
        <color rgb="FF00B050"/>
        <rFont val="Arial"/>
        <family val="2"/>
        <charset val="238"/>
      </rPr>
      <t>Změna v sídle PO, dle Rejstříku škol Zastupitelstvo 14.2.2022 -</t>
    </r>
    <r>
      <rPr>
        <sz val="9"/>
        <color rgb="FF00B050"/>
        <rFont val="Arial"/>
        <family val="2"/>
        <charset val="238"/>
      </rPr>
      <t>původní adresa náměstí Osvobození 20, 789 01 Zábřeh- nové sídlo:789 01 Zábřeh, náměstí Osvobození 257/20</t>
    </r>
  </si>
  <si>
    <r>
      <rPr>
        <b/>
        <sz val="9"/>
        <color rgb="FF00B050"/>
        <rFont val="Arial"/>
        <family val="2"/>
        <charset val="238"/>
      </rPr>
      <t>Změna v sídle PO, dle Rejstříku škol Zastupitelstvo 14.2.2022 -</t>
    </r>
    <r>
      <rPr>
        <sz val="9"/>
        <color rgb="FF00B050"/>
        <rFont val="Arial"/>
        <family val="2"/>
        <charset val="238"/>
      </rPr>
      <t>původní adresa Komenského 281, 790 01 Jeseník - nové sídlo:790 01 Jeseník, Komenského 281/3</t>
    </r>
  </si>
  <si>
    <r>
      <rPr>
        <b/>
        <sz val="9"/>
        <color rgb="FF00B050"/>
        <rFont val="Arial"/>
        <family val="2"/>
        <charset val="238"/>
      </rPr>
      <t>Změna v sídle PO, dle Rejstříku škol Zastupitelstvo 14.2.2022 -</t>
    </r>
    <r>
      <rPr>
        <sz val="9"/>
        <color rgb="FF00B050"/>
        <rFont val="Arial"/>
        <family val="2"/>
        <charset val="238"/>
      </rPr>
      <t>původní adresa Vápenice 1, 796 62 Prostějov- nové sídlo: 796 01 Prostějov, Vápenice 2986/1</t>
    </r>
  </si>
  <si>
    <r>
      <rPr>
        <b/>
        <sz val="9"/>
        <color rgb="FF00B050"/>
        <rFont val="Arial"/>
        <family val="2"/>
        <charset val="238"/>
      </rPr>
      <t>Změna v sídle PO, dle Rejstříku škol Zastupitelstvo 14.2.2022 -</t>
    </r>
    <r>
      <rPr>
        <sz val="9"/>
        <color rgb="FF00B050"/>
        <rFont val="Arial"/>
        <family val="2"/>
        <charset val="238"/>
      </rPr>
      <t>původní adresa Palackého 18, 796 01 Prostějov nové sídlo: 796 01 Prostějov, Palackého 159/18</t>
    </r>
  </si>
  <si>
    <r>
      <rPr>
        <b/>
        <sz val="9"/>
        <color rgb="FF00B050"/>
        <rFont val="Arial"/>
        <family val="2"/>
        <charset val="238"/>
      </rPr>
      <t>Změna v sídle PO, dle Rejstříku škol Zastupitelstvo 14.2.2022 -</t>
    </r>
    <r>
      <rPr>
        <sz val="9"/>
        <color rgb="FF00B050"/>
        <rFont val="Arial"/>
        <family val="2"/>
        <charset val="238"/>
      </rPr>
      <t>původní adresa Bartošova 24, 750 02 Přerov 2- nové sídlo: 750 02 Přerov, Přerov I-Město, Bartošova 1940/24</t>
    </r>
  </si>
  <si>
    <r>
      <rPr>
        <b/>
        <sz val="9"/>
        <color rgb="FF00B050"/>
        <rFont val="Arial"/>
        <family val="2"/>
        <charset val="238"/>
      </rPr>
      <t>Změna v sídle PO, dle Rejstříku škol Zastupitelstvo 14.2.2022 -</t>
    </r>
    <r>
      <rPr>
        <sz val="9"/>
        <color rgb="FF00B050"/>
        <rFont val="Arial"/>
        <family val="2"/>
        <charset val="238"/>
      </rPr>
      <t>původní adresa Nová 1820, 753 01 Hranice - nové sídlo: 753 01 Hranice, Hranice I-Město, Nová 1820</t>
    </r>
  </si>
  <si>
    <r>
      <rPr>
        <b/>
        <sz val="9"/>
        <color rgb="FF00B050"/>
        <rFont val="Arial"/>
        <family val="2"/>
        <charset val="238"/>
      </rPr>
      <t>Změna v sídle PO, dle Rejstříku škol Zastupitelstvo 14.2.2022 -</t>
    </r>
    <r>
      <rPr>
        <sz val="9"/>
        <color rgb="FF00B050"/>
        <rFont val="Arial"/>
        <family val="2"/>
        <charset val="238"/>
      </rPr>
      <t>původní adresa Pöttingova 2, 771 00 Olomouc  - nové sídlo: 779 00 Olomouc, Pöttingova 624/2</t>
    </r>
  </si>
  <si>
    <r>
      <t>Kontrola provedena na ZL k 23.11.2021 (původní název Střední škola železniční, technická a služeb, Šumperk).Změna nabyla platnosti a účinnosti dnem jeho schválení Zastupitelstvem Olomouckého kraje tj. 21.6.2021.</t>
    </r>
    <r>
      <rPr>
        <sz val="8"/>
        <color rgb="FF00B050"/>
        <rFont val="Arial"/>
        <family val="2"/>
        <charset val="238"/>
      </rPr>
      <t>Změna v sídle PO, dle Rejstříku škol Zastupitelstvo 14.2.2022 -původní adresa Gen. Krátkého 30, 787 01 Šumperk nové sídlo: 787 01 Šumperk, Gen. Krátkého 1799/30</t>
    </r>
  </si>
  <si>
    <r>
      <rPr>
        <b/>
        <sz val="9"/>
        <color rgb="FF00B050"/>
        <rFont val="Arial"/>
        <family val="2"/>
        <charset val="238"/>
      </rPr>
      <t>Změna v sídle PO, dle Rejstříku škol Zastupitelstvo 14.2.2022 -</t>
    </r>
    <r>
      <rPr>
        <sz val="9"/>
        <color rgb="FF00B050"/>
        <rFont val="Arial"/>
        <family val="2"/>
        <charset val="238"/>
      </rPr>
      <t>původní adresa Štursova 14, 779 00 Olomouc - nové sídlo: 779 00 Olomouc, Hodolany, Štursova 904/14</t>
    </r>
  </si>
  <si>
    <r>
      <rPr>
        <b/>
        <sz val="9"/>
        <color rgb="FF00B050"/>
        <rFont val="Arial"/>
        <family val="2"/>
        <charset val="238"/>
      </rPr>
      <t>Změna v sídle PO, dle Rejstříku škol Zastupitelstvo 14.2.2022 -</t>
    </r>
    <r>
      <rPr>
        <sz val="9"/>
        <color rgb="FF00B050"/>
        <rFont val="Arial"/>
        <family val="2"/>
        <charset val="238"/>
      </rPr>
      <t>původní adresa Střední novosadská 87/53, 779 00 Olomouc - nové sídlo:779 00 Olomouc, Nové Sady, Střední novosadská 87/53</t>
    </r>
  </si>
  <si>
    <r>
      <rPr>
        <b/>
        <sz val="9"/>
        <color rgb="FF00B050"/>
        <rFont val="Arial"/>
        <family val="2"/>
        <charset val="238"/>
      </rPr>
      <t>Změna v sídle PO, dle Rejstříku škol Zastupitelstvo 14.2.2022 -</t>
    </r>
    <r>
      <rPr>
        <sz val="9"/>
        <color rgb="FF00B050"/>
        <rFont val="Arial"/>
        <family val="2"/>
        <charset val="238"/>
      </rPr>
      <t>původní adresa Rooseveltova 79, 779 00 Olomouc - nové sídlo:779 00 Olomouc, Nové Sady, Rooseveltova 472/79</t>
    </r>
  </si>
  <si>
    <r>
      <rPr>
        <b/>
        <sz val="9"/>
        <color rgb="FF00B050"/>
        <rFont val="Arial"/>
        <family val="2"/>
        <charset val="238"/>
      </rPr>
      <t>Změna v sídle PO, dle Rejstříku škol Zastupitelstvo 14.2.2022 -</t>
    </r>
    <r>
      <rPr>
        <sz val="9"/>
        <color rgb="FF00B050"/>
        <rFont val="Arial"/>
        <family val="2"/>
        <charset val="238"/>
      </rPr>
      <t>původní adresa Kosinova 4, 752 01 Olomouc- nové sídlo:779 00 Olomouc, Kosinova 872/4</t>
    </r>
  </si>
  <si>
    <r>
      <rPr>
        <b/>
        <sz val="9"/>
        <color rgb="FF00B050"/>
        <rFont val="Arial"/>
        <family val="2"/>
        <charset val="238"/>
      </rPr>
      <t>Změna v sídle PO, dle Rejstříku škol Zastupitelstvo 14.2.2022 -</t>
    </r>
    <r>
      <rPr>
        <sz val="9"/>
        <color rgb="FF00B050"/>
        <rFont val="Arial"/>
        <family val="2"/>
        <charset val="238"/>
      </rPr>
      <t>původní adresa Komenského 677, 784 01 Litovel - nové sídlo:784 01 Litovel, Komenského 677/1</t>
    </r>
  </si>
  <si>
    <r>
      <rPr>
        <b/>
        <sz val="9"/>
        <color rgb="FF00B050"/>
        <rFont val="Arial"/>
        <family val="2"/>
        <charset val="238"/>
      </rPr>
      <t>Změna v sídle PO, dle Rejstříku škol Zastupitelstvo 14.2.2022 -</t>
    </r>
    <r>
      <rPr>
        <sz val="9"/>
        <color rgb="FF00B050"/>
        <rFont val="Arial"/>
        <family val="2"/>
        <charset val="238"/>
      </rPr>
      <t>původní adresa Nádražní 146, 751 01 Tovačov  - nové sídlo: 751 01 Tovačov, Tovačov I-Město, Nádražní 146</t>
    </r>
  </si>
  <si>
    <r>
      <rPr>
        <b/>
        <sz val="9"/>
        <color rgb="FF00B050"/>
        <rFont val="Arial"/>
        <family val="2"/>
        <charset val="238"/>
      </rPr>
      <t>Změna v sídle PO, dle Rejstříku škol Zastupitelstvo 14.2.2022 -</t>
    </r>
    <r>
      <rPr>
        <sz val="9"/>
        <color rgb="FF00B050"/>
        <rFont val="Arial"/>
        <family val="2"/>
        <charset val="238"/>
      </rPr>
      <t>původní adresa Tomkova 42, 779 00 Olomouc - nové sídlo: 779 00 Olomouc, Hejčín, Tomkova 411/42</t>
    </r>
  </si>
  <si>
    <r>
      <rPr>
        <b/>
        <sz val="9"/>
        <color rgb="FF00B050"/>
        <rFont val="Arial"/>
        <family val="2"/>
        <charset val="238"/>
      </rPr>
      <t>Změna v sídle PO, dle Rejstříku škol Zastupitelstvo 14.2.2022 -</t>
    </r>
    <r>
      <rPr>
        <sz val="9"/>
        <color rgb="FF00B050"/>
        <rFont val="Arial"/>
        <family val="2"/>
        <charset val="238"/>
      </rPr>
      <t>původní adresa Olomoucká 76/2098, 785 01 Šternberk - nové sídlo: 785 01 Šternberk, Olomoucká 2098/76</t>
    </r>
  </si>
  <si>
    <r>
      <rPr>
        <b/>
        <sz val="9"/>
        <color rgb="FF00B050"/>
        <rFont val="Arial"/>
        <family val="2"/>
        <charset val="238"/>
      </rPr>
      <t>Změna v sídle PO, dle Rejstříku škol Zastupitelstvo 14.2.2022 -</t>
    </r>
    <r>
      <rPr>
        <sz val="9"/>
        <color rgb="FF00B050"/>
        <rFont val="Arial"/>
        <family val="2"/>
        <charset val="238"/>
      </rPr>
      <t>původní adresa Palackého 938, 784 01 Litovel - nové sídlo:784 01 Litovel, Palackého 938/30a</t>
    </r>
  </si>
  <si>
    <r>
      <rPr>
        <b/>
        <sz val="9"/>
        <color rgb="FF00B050"/>
        <rFont val="Arial"/>
        <family val="2"/>
        <charset val="238"/>
      </rPr>
      <t>Změna v sídle PO, dle Rejstříku škol Zastupitelstvo 14.2.2022 -</t>
    </r>
    <r>
      <rPr>
        <sz val="9"/>
        <color rgb="FF00B050"/>
        <rFont val="Arial"/>
        <family val="2"/>
        <charset val="238"/>
      </rPr>
      <t xml:space="preserve">původní adresa Osecká 301, 751 31 Lipník nad Bečvou - nové sídlo: 751 31 Lipník nad Bečvou, Lipník nad Bečvou I-Město, Osecká 301/2  </t>
    </r>
  </si>
  <si>
    <r>
      <rPr>
        <b/>
        <sz val="9"/>
        <color rgb="FF00B050"/>
        <rFont val="Arial"/>
        <family val="2"/>
        <charset val="238"/>
      </rPr>
      <t>Změna v sídle PO, dle Rejstříku škol Zastupitelstvo 14.2.2022 -</t>
    </r>
    <r>
      <rPr>
        <sz val="9"/>
        <color rgb="FF00B050"/>
        <rFont val="Arial"/>
        <family val="2"/>
        <charset val="238"/>
      </rPr>
      <t>původní adresa Hanácká 3, 787 01 Šumperk - nové sídlo: 787 01 Šumperk, Hanácká 145/3</t>
    </r>
  </si>
  <si>
    <r>
      <rPr>
        <b/>
        <sz val="9"/>
        <color rgb="FF00B050"/>
        <rFont val="Arial"/>
        <family val="2"/>
        <charset val="238"/>
      </rPr>
      <t>Změna v sídle PO, dle Rejstříku škol Zastupitelstvo 14.2.2022 -</t>
    </r>
    <r>
      <rPr>
        <sz val="9"/>
        <color rgb="FF00B050"/>
        <rFont val="Arial"/>
        <family val="2"/>
        <charset val="238"/>
      </rPr>
      <t>původní adresa Sušilova 40, 789 01 Zábřeh - nové sídlo: 789 01 Zábřeh, Sušilova 1912/40</t>
    </r>
  </si>
  <si>
    <r>
      <rPr>
        <b/>
        <sz val="9"/>
        <color rgb="FF00B050"/>
        <rFont val="Arial"/>
        <family val="2"/>
        <charset val="238"/>
      </rPr>
      <t>Změna v sídle PO, dle Rejstříku škol Zastupitelstvo 14.2.2022 -</t>
    </r>
    <r>
      <rPr>
        <sz val="9"/>
        <color rgb="FF00B050"/>
        <rFont val="Arial"/>
        <family val="2"/>
        <charset val="238"/>
      </rPr>
      <t>původní adresa Fučíkova 312, 790 01 Jeseník- nové sídlo: 790 01 Jeseník, Fučíkova 312/10</t>
    </r>
  </si>
  <si>
    <r>
      <rPr>
        <b/>
        <sz val="9"/>
        <color rgb="FF00B050"/>
        <rFont val="Arial"/>
        <family val="2"/>
        <charset val="238"/>
      </rPr>
      <t>Změna v sídle PO, dle Rejstříku škol Zastupitelstvo 14.2.2022 -</t>
    </r>
    <r>
      <rPr>
        <sz val="9"/>
        <color rgb="FF00B050"/>
        <rFont val="Arial"/>
        <family val="2"/>
        <charset val="238"/>
      </rPr>
      <t>původní adresa Kalvodova 360, 790 03 Jeseník - nové sídlo: 790 01 Jeseník, Kalvodova 360/66</t>
    </r>
  </si>
  <si>
    <r>
      <rPr>
        <b/>
        <sz val="9"/>
        <color rgb="FF00B050"/>
        <rFont val="Arial"/>
        <family val="2"/>
        <charset val="238"/>
      </rPr>
      <t>Změna v sídle PO, dle Rejstříku škol Zastupitelstvo 14.2.2022 -</t>
    </r>
    <r>
      <rPr>
        <sz val="9"/>
        <color rgb="FF00B050"/>
        <rFont val="Arial"/>
        <family val="2"/>
        <charset val="238"/>
      </rPr>
      <t>původní adresa třída Svornosti 37/900, 779 00 Olomouc- nové sídlo: 779 00 Olomouc, Nová Ulice, tř. Svornosti 900/37</t>
    </r>
  </si>
  <si>
    <r>
      <rPr>
        <b/>
        <sz val="9"/>
        <color rgb="FF00B050"/>
        <rFont val="Arial"/>
        <family val="2"/>
        <charset val="238"/>
      </rPr>
      <t>Změna v sídle PO, dle Rejstříku škol Zastupitelstvo 14.2.2022 -</t>
    </r>
    <r>
      <rPr>
        <sz val="9"/>
        <color rgb="FF00B050"/>
        <rFont val="Arial"/>
        <family val="2"/>
        <charset val="238"/>
      </rPr>
      <t>původní adresa Masarykova 4, 789 85 Mohelnice - nové sídlo: 789 85 Mohelnice, Masarykova 434/4</t>
    </r>
  </si>
  <si>
    <r>
      <rPr>
        <b/>
        <sz val="9"/>
        <color rgb="FF00B050"/>
        <rFont val="Arial"/>
        <family val="2"/>
        <charset val="238"/>
      </rPr>
      <t>Změna v sídle PO, dle Rejstříku škol Zastupitelstvo 14.2.2022 -</t>
    </r>
    <r>
      <rPr>
        <sz val="9"/>
        <color rgb="FF00B050"/>
        <rFont val="Arial"/>
        <family val="2"/>
        <charset val="238"/>
      </rPr>
      <t>původní adresa nám. 8. května 2, 789 22 Zábřeh  - nové sídlo: 789 01 Zábřeh, náměstí 8. května 253/2</t>
    </r>
  </si>
  <si>
    <r>
      <rPr>
        <b/>
        <sz val="9"/>
        <color rgb="FF00B050"/>
        <rFont val="Arial"/>
        <family val="2"/>
        <charset val="238"/>
      </rPr>
      <t>Změna v sídle PO, dle Rejstříku škol Zastupitelstvo 14.2.2022 -</t>
    </r>
    <r>
      <rPr>
        <sz val="9"/>
        <color rgb="FF00B050"/>
        <rFont val="Arial"/>
        <family val="2"/>
        <charset val="238"/>
      </rPr>
      <t>původní adresa 753 62 Potštát 36  - nové sídlo: 753 62 Potštát, Zámecká 36</t>
    </r>
  </si>
  <si>
    <r>
      <rPr>
        <b/>
        <sz val="9"/>
        <color rgb="FF00B050"/>
        <rFont val="Arial"/>
        <family val="2"/>
        <charset val="238"/>
      </rPr>
      <t>Změna v sídle PO, dle Rejstříku škol Zastupitelstvo 14.2.2022 -</t>
    </r>
    <r>
      <rPr>
        <sz val="9"/>
        <color rgb="FF00B050"/>
        <rFont val="Arial"/>
        <family val="2"/>
        <charset val="238"/>
      </rPr>
      <t>původní adresa Školní náměstí 35, 753 01 Hranice  - nové sídlo: 753 01 Hranice, Hranice I-Město, Školní náměstí 35</t>
    </r>
  </si>
  <si>
    <r>
      <rPr>
        <b/>
        <sz val="9"/>
        <color rgb="FF00B050"/>
        <rFont val="Arial"/>
        <family val="2"/>
        <charset val="238"/>
      </rPr>
      <t>Změna v sídle PO, dle Rejstříku škol Zastupitelstvo 14.2.2022 -</t>
    </r>
    <r>
      <rPr>
        <sz val="9"/>
        <color rgb="FF00B050"/>
        <rFont val="Arial"/>
        <family val="2"/>
        <charset val="238"/>
      </rPr>
      <t>původní adresa Hanusíkova 197, 752 01 Kojetín  - nové sídlo: 752 01 Kojetín, Kojetín I-Město, Hanusíkova 197</t>
    </r>
  </si>
  <si>
    <r>
      <rPr>
        <b/>
        <sz val="9"/>
        <color rgb="FF00B050"/>
        <rFont val="Arial"/>
        <family val="2"/>
        <charset val="238"/>
      </rPr>
      <t>Změna v sídle PO, dle Rejstříku škol Zastupitelstvo 14.2.2022 -</t>
    </r>
    <r>
      <rPr>
        <sz val="9"/>
        <color rgb="FF00B050"/>
        <rFont val="Arial"/>
        <family val="2"/>
        <charset val="238"/>
      </rPr>
      <t>původní adresa tř. 17. listopadu 2, 750 00 Přerov  - nové sídlo: 750 02 Přerov, Přerov I-Město, tř. 17. listopadu 3443/2</t>
    </r>
  </si>
  <si>
    <r>
      <rPr>
        <b/>
        <sz val="9"/>
        <color rgb="FF00B050"/>
        <rFont val="Arial"/>
        <family val="2"/>
        <charset val="238"/>
      </rPr>
      <t>Změna v sídle PO, dle Rejstříku škol Zastupitelstvo 14.2.2022 -</t>
    </r>
    <r>
      <rPr>
        <sz val="9"/>
        <color rgb="FF00B050"/>
        <rFont val="Arial"/>
        <family val="2"/>
        <charset val="238"/>
      </rPr>
      <t>původní adresa Havlíčkova 643, 751 31 Lipník nad Bečvou - nové sídlo: 751 31 Lipník nad Bečvou, Lipník nad Bečvou I-Město, Havlíčkova 643/10</t>
    </r>
  </si>
  <si>
    <r>
      <rPr>
        <b/>
        <sz val="9"/>
        <color rgb="FF00B050"/>
        <rFont val="Arial"/>
        <family val="2"/>
        <charset val="238"/>
      </rPr>
      <t>Změna v sídle PO, dle Rejstříku škol Zastupitelstvo 14.2.2022 -</t>
    </r>
    <r>
      <rPr>
        <sz val="9"/>
        <color rgb="FF00B050"/>
        <rFont val="Arial"/>
        <family val="2"/>
        <charset val="238"/>
      </rPr>
      <t>původní adresa Na Vozovce 32/246, 779 00 Olomouc - nové sídlo: 779 00 Olomouc, Nová Ulice, Na Vozovce 246/32</t>
    </r>
  </si>
  <si>
    <r>
      <rPr>
        <b/>
        <sz val="9"/>
        <color rgb="FF00B050"/>
        <rFont val="Arial"/>
        <family val="2"/>
        <charset val="238"/>
      </rPr>
      <t>Změna v sídle PO, dle Rejstříku škol Zastupitelstvo 14.2.2022 -</t>
    </r>
    <r>
      <rPr>
        <sz val="9"/>
        <color rgb="FF00B050"/>
        <rFont val="Arial"/>
        <family val="2"/>
        <charset val="238"/>
      </rPr>
      <t>původní adresa Kavaleristů 6, 779 00 Olomouc - nové sídlo: 779 00 Olomouc, Hodolany, Kavaleristů 880/6</t>
    </r>
  </si>
  <si>
    <r>
      <rPr>
        <b/>
        <sz val="9"/>
        <color rgb="FF00B050"/>
        <rFont val="Arial"/>
        <family val="2"/>
        <charset val="238"/>
      </rPr>
      <t>Změna v sídle PO, dle Rejstříku škol Zastupitelstvo 14.2.2022 -</t>
    </r>
    <r>
      <rPr>
        <sz val="9"/>
        <color rgb="FF00B050"/>
        <rFont val="Arial"/>
        <family val="2"/>
        <charset val="238"/>
      </rPr>
      <t>původní adresa Pionýrská 4, 779 00 Olomouc - nové sídlo:779 00 Olomouc, Nová Ulice, Pionýrská 508/4</t>
    </r>
  </si>
  <si>
    <r>
      <rPr>
        <b/>
        <sz val="9"/>
        <color rgb="FF00B050"/>
        <rFont val="Arial"/>
        <family val="2"/>
        <charset val="238"/>
      </rPr>
      <t>Změna v sídle PO, dle Rejstříku škol Zastupitelstvo 14.2.2022 -</t>
    </r>
    <r>
      <rPr>
        <sz val="9"/>
        <color rgb="FF00B050"/>
        <rFont val="Arial"/>
        <family val="2"/>
        <charset val="238"/>
      </rPr>
      <t>původní adresa Náměstí Svobody 15, 789 85 Mohelnice- nové sídlo: 789 85 Mohelnice, nám. Svobody 971/15</t>
    </r>
  </si>
  <si>
    <r>
      <rPr>
        <b/>
        <sz val="9"/>
        <color rgb="FF00B050"/>
        <rFont val="Arial"/>
        <family val="2"/>
        <charset val="238"/>
      </rPr>
      <t>Změna v sídle PO, dle Rejstříku škol Zastupitelstvo 14.2.2022 -</t>
    </r>
    <r>
      <rPr>
        <sz val="9"/>
        <color rgb="FF00B050"/>
        <rFont val="Arial"/>
        <family val="2"/>
        <charset val="238"/>
      </rPr>
      <t>původní adresa Žerotínova 11, 787 01 Šumperk- nové sídlo: 787 01 Šumperk, Žerotínova 267/11</t>
    </r>
  </si>
  <si>
    <r>
      <rPr>
        <b/>
        <sz val="9"/>
        <color rgb="FF00B050"/>
        <rFont val="Arial"/>
        <family val="2"/>
        <charset val="238"/>
      </rPr>
      <t>Změna v sídle PO, dle Rejstříku škol Zastupitelstvo 14.2.2022 -</t>
    </r>
    <r>
      <rPr>
        <sz val="9"/>
        <color rgb="FF00B050"/>
        <rFont val="Arial"/>
        <family val="2"/>
        <charset val="238"/>
      </rPr>
      <t>původní adresa Žižkova 12, 750 02 Přerov- nové sídlo: 750 02 Přerov, Přerov I-Město, Žižkova 2621/12</t>
    </r>
  </si>
  <si>
    <r>
      <rPr>
        <b/>
        <sz val="9"/>
        <color rgb="FF00B050"/>
        <rFont val="Arial"/>
        <family val="2"/>
        <charset val="238"/>
      </rPr>
      <t>Změna v sídle PO, dle Rejstříku škol Zastupitelstvo 14.2.2022 -</t>
    </r>
    <r>
      <rPr>
        <sz val="9"/>
        <color rgb="FF00B050"/>
        <rFont val="Arial"/>
        <family val="2"/>
        <charset val="238"/>
      </rPr>
      <t>původní adresa Spartakiádní 8, 789 85 Mohelnice nové sídlo: 789 85 Mohelnice, Spartakiádní 744/8</t>
    </r>
  </si>
  <si>
    <r>
      <rPr>
        <b/>
        <sz val="9"/>
        <color rgb="FF00B050"/>
        <rFont val="Arial"/>
        <family val="2"/>
        <charset val="238"/>
      </rPr>
      <t>Změna v sídle PO, dle Rejstříku škol Zastupitelstvo 14.2.2022 -</t>
    </r>
    <r>
      <rPr>
        <sz val="9"/>
        <color rgb="FF00B050"/>
        <rFont val="Arial"/>
        <family val="2"/>
        <charset val="238"/>
      </rPr>
      <t>původní adresa Purgešova 847, 753 01 Hranice nové sídlo: 753 01 Hranice, Hranice I-Město, Purgešova 847</t>
    </r>
  </si>
  <si>
    <r>
      <rPr>
        <b/>
        <sz val="9"/>
        <color rgb="FF00B050"/>
        <rFont val="Arial"/>
        <family val="2"/>
        <charset val="238"/>
      </rPr>
      <t>Změna v sídle PO, dle Rejstříku škol Zastupitelstvo 14.2.2022 -</t>
    </r>
    <r>
      <rPr>
        <sz val="9"/>
        <color rgb="FF00B050"/>
        <rFont val="Arial"/>
        <family val="2"/>
        <charset val="238"/>
      </rPr>
      <t xml:space="preserve">původní adresa Tyršova 772, 751 31 Lipník nad Bečvou nové sídlo: 751 31 Lipník nad Bečvou, Lipník nad Bečvou I-Město, Tyršova 772/24  </t>
    </r>
  </si>
  <si>
    <r>
      <rPr>
        <b/>
        <sz val="9"/>
        <color rgb="FF00B050"/>
        <rFont val="Arial"/>
        <family val="2"/>
        <charset val="238"/>
      </rPr>
      <t>Změna v sídle PO, dle Rejstříku škol Zastupitelstvo 14.2.2022 -</t>
    </r>
    <r>
      <rPr>
        <sz val="9"/>
        <color rgb="FF00B050"/>
        <rFont val="Arial"/>
        <family val="2"/>
        <charset val="238"/>
      </rPr>
      <t>původní adresa Sušilova 25/2392, 750 02 Přerov nové sídlo: 750 02 Přerov, Přerov I-Město, Sušilova 2392/25</t>
    </r>
  </si>
  <si>
    <r>
      <rPr>
        <b/>
        <sz val="9"/>
        <color rgb="FF00B050"/>
        <rFont val="Arial"/>
        <family val="2"/>
        <charset val="238"/>
      </rPr>
      <t>Změna v sídle PO, dle Rejstříku škol Zastupitelstvo 14.2.2022 -</t>
    </r>
    <r>
      <rPr>
        <sz val="9"/>
        <color rgb="FF00B050"/>
        <rFont val="Arial"/>
        <family val="2"/>
        <charset val="238"/>
      </rPr>
      <t>původní adresa U Sportovní haly 1a/544, 772 00 Olomouc nové sídlo: 779 00 Olomouc, Lazce, U Sportovní haly 544/1a</t>
    </r>
  </si>
  <si>
    <r>
      <rPr>
        <b/>
        <sz val="9"/>
        <color rgb="FF00B050"/>
        <rFont val="Arial"/>
        <family val="2"/>
        <charset val="238"/>
      </rPr>
      <t>Změna v sídle PO, dle Rejstříku škol Zastupitelstvo 14.2.2022 -</t>
    </r>
    <r>
      <rPr>
        <sz val="9"/>
        <color rgb="FF00B050"/>
        <rFont val="Arial"/>
        <family val="2"/>
        <charset val="238"/>
      </rPr>
      <t>původní adresa Lidická 86, 796 01 Prostějov - nové sídlo: 796 01 Prostějov, Lidická 3313/86</t>
    </r>
  </si>
  <si>
    <r>
      <rPr>
        <b/>
        <sz val="9"/>
        <color rgb="FF00B050"/>
        <rFont val="Arial"/>
        <family val="2"/>
        <charset val="238"/>
      </rPr>
      <t>Změna v sídle PO, dle Rejstříku škol Zastupitelstvo 14.2.2022 -</t>
    </r>
    <r>
      <rPr>
        <sz val="9"/>
        <color rgb="FF00B050"/>
        <rFont val="Arial"/>
        <family val="2"/>
        <charset val="238"/>
      </rPr>
      <t>původní adresa790 54  Černá Voda 1 nové sídlo: 790 54 Černá Voda, č.p. 1</t>
    </r>
  </si>
  <si>
    <r>
      <rPr>
        <b/>
        <sz val="9"/>
        <color rgb="FF00B050"/>
        <rFont val="Arial"/>
        <family val="2"/>
        <charset val="238"/>
      </rPr>
      <t>Změna v sídle PO, dle Rejstříku škol Zastupitelstvo 14.2.2022 -</t>
    </r>
    <r>
      <rPr>
        <sz val="9"/>
        <color rgb="FF00B050"/>
        <rFont val="Arial"/>
        <family val="2"/>
        <charset val="238"/>
      </rPr>
      <t>původní adresa Priessnitzova 405, 790 03 Jeseník nové sídlo: 790 01 Jeseník, Priessnitzova 405/15</t>
    </r>
  </si>
  <si>
    <t>Dne 23.5.2022 - provedena kontrola a oprava na ZL (původní sídlo Bezručova 3, Olomouc, PSČ 779 11)</t>
  </si>
  <si>
    <t>Dne 23.5.2022 - provedena kontrola a oprava na ZL (původní sídlo Zámecké náměstí 1, 790 01 Jeseník)</t>
  </si>
  <si>
    <t>U Hradiska 42/6, 779 00 Olomouc</t>
  </si>
  <si>
    <t>Lázeňská 240, 788 15 Velké Losiny</t>
  </si>
  <si>
    <t>Lázeňská 491, 793 76 Zlaté Hory</t>
  </si>
  <si>
    <t>Šternberská 456, 783 91 Uničov</t>
  </si>
  <si>
    <t>Gymnazijní 257, 783 91 Uničov</t>
  </si>
  <si>
    <t>17. listopadu 995/49, 779 00 Olomouc</t>
  </si>
  <si>
    <t>Školní 164, 783 91 Uničov</t>
  </si>
  <si>
    <t>Lidická 1686/4, 796 01 Prostějov</t>
  </si>
  <si>
    <t>Havlíčkova 377/2, 750 02 Přerov I - Město</t>
  </si>
  <si>
    <t>Šířava 670/7, 750 02 Přerov, Přerov I - Město</t>
  </si>
  <si>
    <t>U Dráhy 827/6, 789 01 Zábřeh</t>
  </si>
  <si>
    <t>Gen. Svobody 183/2, 789 85 Mohelnice</t>
  </si>
  <si>
    <t>Kouřílkova 1028/8, 750 02 Přerov, Přerov I - Město</t>
  </si>
  <si>
    <t>1. máje 667/2, 789 85 Mohelnice</t>
  </si>
  <si>
    <t>Jana Sigmunda 242, 783 49 Lutín</t>
  </si>
  <si>
    <t>nám. Edmunda Husserla 30/1, 796 01 Prostějov</t>
  </si>
  <si>
    <t>U Jatek 916/8, 790 01 Jeseník</t>
  </si>
  <si>
    <t>Litovelská 190, 783 91 Uničov</t>
  </si>
  <si>
    <t>Na Příhonech 425, 798 52 Konice</t>
  </si>
  <si>
    <t>Školská 349/9, 789 01 Zábřeh</t>
  </si>
  <si>
    <t>Kostelní 1, 790 55 Vidnava</t>
  </si>
  <si>
    <t>Nádražní 280, 793 76 Zlaté Hory</t>
  </si>
  <si>
    <t>tř. 17. listopadu 1034/47, 779 00 Olomouc</t>
  </si>
  <si>
    <t>Komenského 719/6, 784 01 Litovel</t>
  </si>
  <si>
    <t>Nádražní 530, 783 91 Uničov</t>
  </si>
  <si>
    <t>Balkán 333, 798 03 Plumlov</t>
  </si>
  <si>
    <t>Školní 104, 790 70 Javorník</t>
  </si>
  <si>
    <t xml:space="preserve">Moravská 814/2, 790 01 Jeseník </t>
  </si>
  <si>
    <t>Červenka, Nádražní 105, 784 01 pošta Litovel</t>
  </si>
  <si>
    <t>Komenského 291, 783 44 Náměšť na Hané</t>
  </si>
  <si>
    <t>Zikova 618/14, Nové Sady 779 00 Olomouc</t>
  </si>
  <si>
    <t>Dolní Hejčínská 50/28, 779 00 Olomouc</t>
  </si>
  <si>
    <t>Na Vozovce 26, 779 00 Olomouc</t>
  </si>
  <si>
    <t>U sanatoria 25, 787 01 Šumperk</t>
  </si>
  <si>
    <t>Na Pilníku 222, 789 91 Štíty</t>
  </si>
  <si>
    <t>Hradská 113, 789 83 Loštice</t>
  </si>
  <si>
    <t>Nerudova 70, 796 01 Prostějov</t>
  </si>
  <si>
    <t>nám. děk. Františka Kvapila 17, 798 26 Nezamyslice</t>
  </si>
  <si>
    <r>
      <t xml:space="preserve">Lidická </t>
    </r>
    <r>
      <rPr>
        <sz val="11"/>
        <color rgb="FF00B050"/>
        <rFont val="Arial"/>
        <family val="2"/>
        <charset val="238"/>
      </rPr>
      <t>3313</t>
    </r>
    <r>
      <rPr>
        <sz val="11"/>
        <color theme="1"/>
        <rFont val="Arial"/>
        <family val="2"/>
        <charset val="238"/>
      </rPr>
      <t>/86, 796 01 Prostějov</t>
    </r>
  </si>
  <si>
    <r>
      <t xml:space="preserve">Masarykova </t>
    </r>
    <r>
      <rPr>
        <sz val="10"/>
        <color rgb="FF00B050"/>
        <rFont val="Arial"/>
        <family val="2"/>
        <charset val="238"/>
      </rPr>
      <t>434</t>
    </r>
    <r>
      <rPr>
        <sz val="10"/>
        <color theme="1"/>
        <rFont val="Arial"/>
        <family val="2"/>
        <charset val="238"/>
      </rPr>
      <t>/4, 789 85 Mohelnice</t>
    </r>
  </si>
  <si>
    <r>
      <t xml:space="preserve">Kalvodova </t>
    </r>
    <r>
      <rPr>
        <sz val="11"/>
        <color rgb="FF00B050"/>
        <rFont val="Arial"/>
        <family val="2"/>
        <charset val="238"/>
      </rPr>
      <t>360</t>
    </r>
    <r>
      <rPr>
        <sz val="11"/>
        <color theme="1"/>
        <rFont val="Arial"/>
        <family val="2"/>
        <charset val="238"/>
      </rPr>
      <t>/66, 790 01 Jeseník</t>
    </r>
  </si>
  <si>
    <r>
      <t xml:space="preserve">Olomoucká </t>
    </r>
    <r>
      <rPr>
        <sz val="10"/>
        <color rgb="FF00B050"/>
        <rFont val="Arial"/>
        <family val="2"/>
        <charset val="238"/>
      </rPr>
      <t>2098/76</t>
    </r>
    <r>
      <rPr>
        <sz val="10"/>
        <color theme="1"/>
        <rFont val="Arial"/>
        <family val="2"/>
        <charset val="238"/>
      </rPr>
      <t>, 785 01 Šternberk</t>
    </r>
  </si>
  <si>
    <r>
      <t>Palackého 938</t>
    </r>
    <r>
      <rPr>
        <sz val="10"/>
        <color rgb="FF00B050"/>
        <rFont val="Arial"/>
        <family val="2"/>
        <charset val="238"/>
      </rPr>
      <t>/30a</t>
    </r>
    <r>
      <rPr>
        <sz val="10"/>
        <color theme="1"/>
        <rFont val="Arial"/>
        <family val="2"/>
        <charset val="238"/>
      </rPr>
      <t>, 784 01 Litovel</t>
    </r>
  </si>
  <si>
    <r>
      <t xml:space="preserve">Malá Dlážka </t>
    </r>
    <r>
      <rPr>
        <sz val="11"/>
        <color rgb="FF00B050"/>
        <rFont val="Arial"/>
        <family val="2"/>
        <charset val="238"/>
      </rPr>
      <t>589/</t>
    </r>
    <r>
      <rPr>
        <sz val="11"/>
        <color theme="1"/>
        <rFont val="Arial"/>
        <family val="2"/>
        <charset val="238"/>
      </rPr>
      <t xml:space="preserve">4, </t>
    </r>
    <r>
      <rPr>
        <sz val="11"/>
        <color rgb="FF00B050"/>
        <rFont val="Arial"/>
        <family val="2"/>
        <charset val="238"/>
      </rPr>
      <t>Přerov I-Město</t>
    </r>
    <r>
      <rPr>
        <sz val="11"/>
        <color theme="1"/>
        <rFont val="Arial"/>
        <family val="2"/>
        <charset val="238"/>
      </rPr>
      <t>, 750 05 Přerov</t>
    </r>
  </si>
  <si>
    <r>
      <t>Osecká 301</t>
    </r>
    <r>
      <rPr>
        <sz val="11"/>
        <color rgb="FF00B050"/>
        <rFont val="Arial"/>
        <family val="2"/>
        <charset val="238"/>
      </rPr>
      <t>/2</t>
    </r>
    <r>
      <rPr>
        <sz val="11"/>
        <color theme="1"/>
        <rFont val="Arial"/>
        <family val="2"/>
        <charset val="238"/>
      </rPr>
      <t xml:space="preserve">, </t>
    </r>
    <r>
      <rPr>
        <sz val="11"/>
        <color rgb="FF00B050"/>
        <rFont val="Arial"/>
        <family val="2"/>
        <charset val="238"/>
      </rPr>
      <t>Lipník nad Bečvou I-Město,</t>
    </r>
    <r>
      <rPr>
        <sz val="11"/>
        <color theme="1"/>
        <rFont val="Arial"/>
        <family val="2"/>
        <charset val="238"/>
      </rPr>
      <t xml:space="preserve"> 751 31 Lipník nad Bečvou</t>
    </r>
  </si>
  <si>
    <r>
      <t xml:space="preserve">Hanácká </t>
    </r>
    <r>
      <rPr>
        <sz val="10"/>
        <color rgb="FF00B050"/>
        <rFont val="Arial"/>
        <family val="2"/>
        <charset val="238"/>
      </rPr>
      <t>145/</t>
    </r>
    <r>
      <rPr>
        <sz val="10"/>
        <color theme="1"/>
        <rFont val="Arial"/>
        <family val="2"/>
        <charset val="238"/>
      </rPr>
      <t>3, 787 01 Šumperk</t>
    </r>
  </si>
  <si>
    <r>
      <t xml:space="preserve">Sušilova </t>
    </r>
    <r>
      <rPr>
        <sz val="10"/>
        <color rgb="FF00B050"/>
        <rFont val="Arial"/>
        <family val="2"/>
        <charset val="238"/>
      </rPr>
      <t>1912/</t>
    </r>
    <r>
      <rPr>
        <sz val="10"/>
        <color theme="1"/>
        <rFont val="Arial"/>
        <family val="2"/>
        <charset val="238"/>
      </rPr>
      <t>40, 789 01 Zábřeh</t>
    </r>
  </si>
  <si>
    <r>
      <t>Fučíkova 312</t>
    </r>
    <r>
      <rPr>
        <sz val="11"/>
        <color rgb="FF00B050"/>
        <rFont val="Arial"/>
        <family val="2"/>
        <charset val="238"/>
      </rPr>
      <t>/10</t>
    </r>
    <r>
      <rPr>
        <sz val="11"/>
        <color theme="1"/>
        <rFont val="Arial"/>
        <family val="2"/>
        <charset val="238"/>
      </rPr>
      <t>, 790 01 Jeseník</t>
    </r>
  </si>
  <si>
    <r>
      <t>Opletalova 189</t>
    </r>
    <r>
      <rPr>
        <sz val="10"/>
        <color rgb="FF00B050"/>
        <rFont val="Arial"/>
        <family val="2"/>
        <charset val="238"/>
      </rPr>
      <t>/4</t>
    </r>
    <r>
      <rPr>
        <sz val="10"/>
        <color theme="1"/>
        <rFont val="Arial"/>
        <family val="2"/>
        <charset val="238"/>
      </rPr>
      <t>, 784 01 Litovel</t>
    </r>
  </si>
  <si>
    <r>
      <t xml:space="preserve">Tomkova </t>
    </r>
    <r>
      <rPr>
        <sz val="10"/>
        <color rgb="FF00B050"/>
        <rFont val="Arial"/>
        <family val="2"/>
        <charset val="238"/>
      </rPr>
      <t>411</t>
    </r>
    <r>
      <rPr>
        <sz val="10"/>
        <color theme="1"/>
        <rFont val="Arial"/>
        <family val="2"/>
        <charset val="238"/>
      </rPr>
      <t xml:space="preserve">/42, </t>
    </r>
    <r>
      <rPr>
        <sz val="10"/>
        <color rgb="FF00B050"/>
        <rFont val="Arial"/>
        <family val="2"/>
        <charset val="238"/>
      </rPr>
      <t>Hejčín</t>
    </r>
    <r>
      <rPr>
        <sz val="10"/>
        <color theme="1"/>
        <rFont val="Arial"/>
        <family val="2"/>
        <charset val="238"/>
      </rPr>
      <t>, 779 00 Olomouc</t>
    </r>
  </si>
  <si>
    <r>
      <t xml:space="preserve">Čajkovského </t>
    </r>
    <r>
      <rPr>
        <sz val="10"/>
        <color rgb="FF00B050"/>
        <rFont val="Arial"/>
        <family val="2"/>
        <charset val="238"/>
      </rPr>
      <t>68/</t>
    </r>
    <r>
      <rPr>
        <sz val="10"/>
        <color theme="1"/>
        <rFont val="Arial"/>
        <family val="2"/>
        <charset val="238"/>
      </rPr>
      <t xml:space="preserve">9, </t>
    </r>
    <r>
      <rPr>
        <sz val="10"/>
        <color rgb="FF00B050"/>
        <rFont val="Arial"/>
        <family val="2"/>
        <charset val="238"/>
      </rPr>
      <t>Nová Ulice,</t>
    </r>
    <r>
      <rPr>
        <sz val="10"/>
        <color theme="1"/>
        <rFont val="Arial"/>
        <family val="2"/>
        <charset val="238"/>
      </rPr>
      <t xml:space="preserve"> 779 00 Olomouc</t>
    </r>
  </si>
  <si>
    <r>
      <t xml:space="preserve">Tomkova </t>
    </r>
    <r>
      <rPr>
        <sz val="10"/>
        <color rgb="FF00B050"/>
        <rFont val="Arial"/>
        <family val="2"/>
        <charset val="238"/>
      </rPr>
      <t>314/</t>
    </r>
    <r>
      <rPr>
        <sz val="10"/>
        <color theme="1"/>
        <rFont val="Arial"/>
        <family val="2"/>
        <charset val="238"/>
      </rPr>
      <t>45,</t>
    </r>
    <r>
      <rPr>
        <sz val="10"/>
        <color rgb="FF00B050"/>
        <rFont val="Arial"/>
        <family val="2"/>
        <charset val="238"/>
      </rPr>
      <t xml:space="preserve"> Hejčín, </t>
    </r>
    <r>
      <rPr>
        <sz val="10"/>
        <color theme="1"/>
        <rFont val="Arial"/>
        <family val="2"/>
        <charset val="238"/>
      </rPr>
      <t xml:space="preserve"> 779 00 Olomouc</t>
    </r>
  </si>
  <si>
    <r>
      <t xml:space="preserve">Horní náměstí </t>
    </r>
    <r>
      <rPr>
        <sz val="10"/>
        <color rgb="FF00B050"/>
        <rFont val="Arial"/>
        <family val="2"/>
        <charset val="238"/>
      </rPr>
      <t>167/</t>
    </r>
    <r>
      <rPr>
        <sz val="10"/>
        <color theme="1"/>
        <rFont val="Arial"/>
        <family val="2"/>
        <charset val="238"/>
      </rPr>
      <t>5, 785 01 Šternberk</t>
    </r>
  </si>
  <si>
    <r>
      <t xml:space="preserve">Kollárova </t>
    </r>
    <r>
      <rPr>
        <sz val="11"/>
        <color rgb="FF00B050"/>
        <rFont val="Arial"/>
        <family val="2"/>
        <charset val="238"/>
      </rPr>
      <t>2602/</t>
    </r>
    <r>
      <rPr>
        <sz val="11"/>
        <color theme="1"/>
        <rFont val="Arial"/>
        <family val="2"/>
        <charset val="238"/>
      </rPr>
      <t>3, 796 01 Prostějov</t>
    </r>
  </si>
  <si>
    <r>
      <rPr>
        <b/>
        <sz val="9"/>
        <color rgb="FF00B050"/>
        <rFont val="Arial"/>
        <family val="2"/>
        <charset val="238"/>
      </rPr>
      <t>Změna v sídle PO, dle Rejstříku škol Zastupitelstvo 14.2.2022 -</t>
    </r>
    <r>
      <rPr>
        <sz val="9"/>
        <color rgb="FF00B050"/>
        <rFont val="Arial"/>
        <family val="2"/>
        <charset val="238"/>
      </rPr>
      <t>původní adresa Kollárova 3, 796 01 Prostějov nové sídlo  796 01 Prostějov, Kollárova 2602/3</t>
    </r>
  </si>
  <si>
    <r>
      <t xml:space="preserve">Svatopluka Čecha 683, </t>
    </r>
    <r>
      <rPr>
        <sz val="11"/>
        <color rgb="FF00B050"/>
        <rFont val="Arial"/>
        <family val="2"/>
        <charset val="238"/>
      </rPr>
      <t>Kojetín I-Město,</t>
    </r>
    <r>
      <rPr>
        <sz val="11"/>
        <color theme="1"/>
        <rFont val="Arial"/>
        <family val="2"/>
        <charset val="238"/>
      </rPr>
      <t xml:space="preserve"> 752 01 Kojetín</t>
    </r>
  </si>
  <si>
    <r>
      <t xml:space="preserve">Masarykovo náměstí </t>
    </r>
    <r>
      <rPr>
        <sz val="11"/>
        <color rgb="FF00B050"/>
        <rFont val="Arial"/>
        <family val="2"/>
        <charset val="238"/>
      </rPr>
      <t>1207</t>
    </r>
    <r>
      <rPr>
        <sz val="11"/>
        <color theme="1"/>
        <rFont val="Arial"/>
        <family val="2"/>
        <charset val="238"/>
      </rPr>
      <t xml:space="preserve">/8, </t>
    </r>
    <r>
      <rPr>
        <sz val="11"/>
        <color rgb="FF00B050"/>
        <rFont val="Arial"/>
        <family val="2"/>
        <charset val="238"/>
      </rPr>
      <t>787 01</t>
    </r>
    <r>
      <rPr>
        <sz val="11"/>
        <color theme="1"/>
        <rFont val="Arial"/>
        <family val="2"/>
        <charset val="238"/>
      </rPr>
      <t xml:space="preserve"> Šumperk</t>
    </r>
  </si>
  <si>
    <r>
      <t>náměstí Osvobození</t>
    </r>
    <r>
      <rPr>
        <sz val="10"/>
        <color rgb="FF00B050"/>
        <rFont val="Arial"/>
        <family val="2"/>
        <charset val="238"/>
      </rPr>
      <t xml:space="preserve"> 257/</t>
    </r>
    <r>
      <rPr>
        <sz val="10"/>
        <color theme="1"/>
        <rFont val="Arial"/>
        <family val="2"/>
        <charset val="238"/>
      </rPr>
      <t>20, 789 01 Zábřeh</t>
    </r>
  </si>
  <si>
    <r>
      <t>Komenského 281</t>
    </r>
    <r>
      <rPr>
        <sz val="11"/>
        <color rgb="FF00B050"/>
        <rFont val="Arial"/>
        <family val="2"/>
        <charset val="238"/>
      </rPr>
      <t>/3</t>
    </r>
    <r>
      <rPr>
        <sz val="11"/>
        <color theme="1"/>
        <rFont val="Arial"/>
        <family val="2"/>
        <charset val="238"/>
      </rPr>
      <t>, 790 01 Jeseník</t>
    </r>
  </si>
  <si>
    <r>
      <t xml:space="preserve">Vápenice </t>
    </r>
    <r>
      <rPr>
        <sz val="11"/>
        <color rgb="FF00B050"/>
        <rFont val="Arial"/>
        <family val="2"/>
        <charset val="238"/>
      </rPr>
      <t>2986/</t>
    </r>
    <r>
      <rPr>
        <sz val="11"/>
        <color theme="1"/>
        <rFont val="Arial"/>
        <family val="2"/>
        <charset val="238"/>
      </rPr>
      <t>1, 796</t>
    </r>
    <r>
      <rPr>
        <sz val="11"/>
        <color rgb="FF00B050"/>
        <rFont val="Arial"/>
        <family val="2"/>
        <charset val="238"/>
      </rPr>
      <t xml:space="preserve"> 01</t>
    </r>
    <r>
      <rPr>
        <sz val="11"/>
        <color theme="1"/>
        <rFont val="Arial"/>
        <family val="2"/>
        <charset val="238"/>
      </rPr>
      <t xml:space="preserve"> Prostějov</t>
    </r>
  </si>
  <si>
    <r>
      <t xml:space="preserve">nám. Spojenců </t>
    </r>
    <r>
      <rPr>
        <sz val="11"/>
        <color rgb="FF00B050"/>
        <rFont val="Arial"/>
        <family val="2"/>
        <charset val="238"/>
      </rPr>
      <t>2555/</t>
    </r>
    <r>
      <rPr>
        <sz val="11"/>
        <color theme="1"/>
        <rFont val="Arial"/>
        <family val="2"/>
        <charset val="238"/>
      </rPr>
      <t>17, 796 01 Prostějov</t>
    </r>
  </si>
  <si>
    <r>
      <t xml:space="preserve">Denisova </t>
    </r>
    <r>
      <rPr>
        <sz val="11"/>
        <color rgb="FF00B050"/>
        <rFont val="Arial"/>
        <family val="2"/>
        <charset val="238"/>
      </rPr>
      <t>2390/</t>
    </r>
    <r>
      <rPr>
        <sz val="11"/>
        <color theme="1"/>
        <rFont val="Arial"/>
        <family val="2"/>
        <charset val="238"/>
      </rPr>
      <t xml:space="preserve">3, </t>
    </r>
    <r>
      <rPr>
        <sz val="11"/>
        <color rgb="FF00B050"/>
        <rFont val="Arial"/>
        <family val="2"/>
        <charset val="238"/>
      </rPr>
      <t>Přerov I-Město,</t>
    </r>
    <r>
      <rPr>
        <sz val="11"/>
        <color theme="1"/>
        <rFont val="Arial"/>
        <family val="2"/>
        <charset val="238"/>
      </rPr>
      <t xml:space="preserve"> 750 02 Přerov</t>
    </r>
  </si>
  <si>
    <r>
      <t xml:space="preserve">Gen. Krátkého </t>
    </r>
    <r>
      <rPr>
        <sz val="10"/>
        <color rgb="FF00B050"/>
        <rFont val="Arial"/>
        <family val="2"/>
        <charset val="238"/>
      </rPr>
      <t>1799/</t>
    </r>
    <r>
      <rPr>
        <sz val="10"/>
        <rFont val="Arial"/>
        <family val="2"/>
        <charset val="238"/>
      </rPr>
      <t>30, 787 01 Šumperk</t>
    </r>
  </si>
  <si>
    <r>
      <t>Dukelská 1240</t>
    </r>
    <r>
      <rPr>
        <sz val="11"/>
        <color rgb="FF00B050"/>
        <rFont val="Arial"/>
        <family val="2"/>
        <charset val="238"/>
      </rPr>
      <t>/27</t>
    </r>
    <r>
      <rPr>
        <sz val="11"/>
        <rFont val="Arial"/>
        <family val="2"/>
        <charset val="238"/>
      </rPr>
      <t>, 790 01 Jeseník</t>
    </r>
  </si>
  <si>
    <r>
      <rPr>
        <b/>
        <sz val="9"/>
        <color rgb="FF00B050"/>
        <rFont val="Arial"/>
        <family val="2"/>
        <charset val="238"/>
      </rPr>
      <t>Změna v sídle PO, dle Rejstříku škol Zastupitelstvo 14.2.2022 -</t>
    </r>
    <r>
      <rPr>
        <sz val="9"/>
        <color rgb="FF00B050"/>
        <rFont val="Arial"/>
        <family val="2"/>
        <charset val="238"/>
      </rPr>
      <t>původní adresa tř. Spojenců 11, 779 00 Olomouc nové sídlo:779 00 Olomouc, tř. Spojenců 745/11</t>
    </r>
  </si>
  <si>
    <r>
      <t xml:space="preserve">tř. Spojenců </t>
    </r>
    <r>
      <rPr>
        <sz val="10"/>
        <color rgb="FF00B050"/>
        <rFont val="Arial"/>
        <family val="2"/>
        <charset val="238"/>
      </rPr>
      <t>745/</t>
    </r>
    <r>
      <rPr>
        <sz val="10"/>
        <color theme="1"/>
        <rFont val="Arial"/>
        <family val="2"/>
        <charset val="238"/>
      </rPr>
      <t>11, 779 00 Olomouc</t>
    </r>
  </si>
  <si>
    <r>
      <t xml:space="preserve">Palackého </t>
    </r>
    <r>
      <rPr>
        <sz val="11"/>
        <color rgb="FF00B050"/>
        <rFont val="Arial"/>
        <family val="2"/>
        <charset val="238"/>
      </rPr>
      <t>159/</t>
    </r>
    <r>
      <rPr>
        <sz val="11"/>
        <color theme="1"/>
        <rFont val="Arial"/>
        <family val="2"/>
        <charset val="238"/>
      </rPr>
      <t>18, 796 01 Prostějov</t>
    </r>
  </si>
  <si>
    <r>
      <t xml:space="preserve">Bartošova </t>
    </r>
    <r>
      <rPr>
        <sz val="11"/>
        <color rgb="FF00B050"/>
        <rFont val="Arial"/>
        <family val="2"/>
        <charset val="238"/>
      </rPr>
      <t>1940/</t>
    </r>
    <r>
      <rPr>
        <sz val="11"/>
        <color theme="1"/>
        <rFont val="Arial"/>
        <family val="2"/>
        <charset val="238"/>
      </rPr>
      <t xml:space="preserve">24, </t>
    </r>
    <r>
      <rPr>
        <sz val="11"/>
        <color rgb="FF00B050"/>
        <rFont val="Arial"/>
        <family val="2"/>
        <charset val="238"/>
      </rPr>
      <t xml:space="preserve">Přerov I-Město, </t>
    </r>
    <r>
      <rPr>
        <sz val="11"/>
        <color theme="1"/>
        <rFont val="Arial"/>
        <family val="2"/>
        <charset val="238"/>
      </rPr>
      <t xml:space="preserve">750 02 Přerov </t>
    </r>
  </si>
  <si>
    <r>
      <rPr>
        <b/>
        <sz val="9"/>
        <color rgb="FF00B050"/>
        <rFont val="Arial"/>
        <family val="2"/>
        <charset val="238"/>
      </rPr>
      <t>Změna v sídle PO, dle Rejstříku škol Zastupitelstvo 14.2.2022 -</t>
    </r>
    <r>
      <rPr>
        <sz val="9"/>
        <color rgb="FF00B050"/>
        <rFont val="Arial"/>
        <family val="2"/>
        <charset val="238"/>
      </rPr>
      <t>původní adresa Hlavní třída 31, 787 01 Šumperk- nové sídlo: 787 01 Šumperk, Hlavní třída 652/31</t>
    </r>
  </si>
  <si>
    <r>
      <t xml:space="preserve">Hlavní třída </t>
    </r>
    <r>
      <rPr>
        <sz val="10"/>
        <color rgb="FF00B050"/>
        <rFont val="Arial"/>
        <family val="2"/>
        <charset val="238"/>
      </rPr>
      <t>652</t>
    </r>
    <r>
      <rPr>
        <sz val="10"/>
        <color theme="1"/>
        <rFont val="Arial"/>
        <family val="2"/>
        <charset val="238"/>
      </rPr>
      <t>/31, 787 01 Šumperk</t>
    </r>
  </si>
  <si>
    <r>
      <t xml:space="preserve">Pöttingova </t>
    </r>
    <r>
      <rPr>
        <sz val="10"/>
        <color rgb="FF00B050"/>
        <rFont val="Arial"/>
        <family val="2"/>
        <charset val="238"/>
      </rPr>
      <t>624/</t>
    </r>
    <r>
      <rPr>
        <sz val="10"/>
        <color theme="1"/>
        <rFont val="Arial"/>
        <family val="2"/>
        <charset val="238"/>
      </rPr>
      <t>2, 771 00 Olomouc</t>
    </r>
  </si>
  <si>
    <r>
      <rPr>
        <b/>
        <sz val="9"/>
        <color rgb="FF00B050"/>
        <rFont val="Arial"/>
        <family val="2"/>
        <charset val="238"/>
      </rPr>
      <t>Změna v sídle PO, dle Rejstříku škol Zastupitelstvo 14.2.2022 -</t>
    </r>
    <r>
      <rPr>
        <sz val="9"/>
        <color rgb="FF00B050"/>
        <rFont val="Arial"/>
        <family val="2"/>
        <charset val="238"/>
      </rPr>
      <t>původní adresa Vápenice 3, 796 01 Prostějov  - nové sídlo: 796 01 Prostějov, Vápenice 2985/ 3</t>
    </r>
  </si>
  <si>
    <r>
      <t>Vápenice</t>
    </r>
    <r>
      <rPr>
        <sz val="11"/>
        <color rgb="FF00B050"/>
        <rFont val="Arial"/>
        <family val="2"/>
        <charset val="238"/>
      </rPr>
      <t xml:space="preserve"> 2985/</t>
    </r>
    <r>
      <rPr>
        <sz val="11"/>
        <color theme="1"/>
        <rFont val="Arial"/>
        <family val="2"/>
        <charset val="238"/>
      </rPr>
      <t>3, 796 01 Prostějov</t>
    </r>
  </si>
  <si>
    <r>
      <t xml:space="preserve">Nová 1820,  </t>
    </r>
    <r>
      <rPr>
        <sz val="11"/>
        <color rgb="FF00B050"/>
        <rFont val="Arial"/>
        <family val="2"/>
        <charset val="238"/>
      </rPr>
      <t xml:space="preserve">Hranice I-Město, </t>
    </r>
    <r>
      <rPr>
        <sz val="11"/>
        <color theme="1"/>
        <rFont val="Arial"/>
        <family val="2"/>
        <charset val="238"/>
      </rPr>
      <t>753 01 Hranice</t>
    </r>
  </si>
  <si>
    <r>
      <t xml:space="preserve">Kladská </t>
    </r>
    <r>
      <rPr>
        <sz val="10"/>
        <color rgb="FF00B050"/>
        <rFont val="Arial"/>
        <family val="2"/>
        <charset val="238"/>
      </rPr>
      <t xml:space="preserve">234/ </t>
    </r>
    <r>
      <rPr>
        <sz val="10"/>
        <color theme="1"/>
        <rFont val="Arial"/>
        <family val="2"/>
        <charset val="238"/>
      </rPr>
      <t>2, 787 01 Šumperk</t>
    </r>
  </si>
  <si>
    <r>
      <t xml:space="preserve">U Hradiska </t>
    </r>
    <r>
      <rPr>
        <sz val="10"/>
        <color rgb="FF00B050"/>
        <rFont val="Arial"/>
        <family val="2"/>
        <charset val="238"/>
      </rPr>
      <t>157/</t>
    </r>
    <r>
      <rPr>
        <sz val="10"/>
        <color theme="1"/>
        <rFont val="Arial"/>
        <family val="2"/>
        <charset val="238"/>
      </rPr>
      <t xml:space="preserve">29, </t>
    </r>
    <r>
      <rPr>
        <sz val="10"/>
        <color rgb="FF00B050"/>
        <rFont val="Arial"/>
        <family val="2"/>
        <charset val="238"/>
      </rPr>
      <t>Klášterní Hradisko,</t>
    </r>
    <r>
      <rPr>
        <sz val="10"/>
        <color theme="1"/>
        <rFont val="Arial"/>
        <family val="2"/>
        <charset val="238"/>
      </rPr>
      <t xml:space="preserve"> 779 00 Olomouc</t>
    </r>
  </si>
  <si>
    <r>
      <t xml:space="preserve">Rooseveltova </t>
    </r>
    <r>
      <rPr>
        <sz val="10"/>
        <color rgb="FF00B050"/>
        <rFont val="Arial"/>
        <family val="2"/>
        <charset val="238"/>
      </rPr>
      <t>472/</t>
    </r>
    <r>
      <rPr>
        <sz val="10"/>
        <rFont val="Arial"/>
        <family val="2"/>
        <charset val="238"/>
      </rPr>
      <t>7</t>
    </r>
    <r>
      <rPr>
        <sz val="10"/>
        <color theme="1"/>
        <rFont val="Arial"/>
        <family val="2"/>
        <charset val="238"/>
      </rPr>
      <t>9, 779 00 Olomouc</t>
    </r>
  </si>
  <si>
    <r>
      <t xml:space="preserve">Střední novosadská 87/53, </t>
    </r>
    <r>
      <rPr>
        <sz val="10"/>
        <color rgb="FF00B050"/>
        <rFont val="Arial"/>
        <family val="2"/>
        <charset val="238"/>
      </rPr>
      <t>Nové Sady,</t>
    </r>
    <r>
      <rPr>
        <sz val="10"/>
        <color theme="1"/>
        <rFont val="Arial"/>
        <family val="2"/>
        <charset val="238"/>
      </rPr>
      <t xml:space="preserve"> 779 00 Olomouc</t>
    </r>
  </si>
  <si>
    <r>
      <t xml:space="preserve">Kosinova </t>
    </r>
    <r>
      <rPr>
        <sz val="10"/>
        <color rgb="FF00B050"/>
        <rFont val="Arial"/>
        <family val="2"/>
        <charset val="238"/>
      </rPr>
      <t>872/</t>
    </r>
    <r>
      <rPr>
        <sz val="10"/>
        <color theme="1"/>
        <rFont val="Arial"/>
        <family val="2"/>
        <charset val="238"/>
      </rPr>
      <t xml:space="preserve">4, </t>
    </r>
    <r>
      <rPr>
        <sz val="10"/>
        <color rgb="FF00B050"/>
        <rFont val="Arial"/>
        <family val="2"/>
        <charset val="238"/>
      </rPr>
      <t>779 00</t>
    </r>
    <r>
      <rPr>
        <sz val="10"/>
        <color theme="1"/>
        <rFont val="Arial"/>
        <family val="2"/>
        <charset val="238"/>
      </rPr>
      <t xml:space="preserve"> Olomouc</t>
    </r>
  </si>
  <si>
    <r>
      <t xml:space="preserve">Opavská </t>
    </r>
    <r>
      <rPr>
        <sz val="10"/>
        <color rgb="FF00B050"/>
        <rFont val="Arial"/>
        <family val="2"/>
        <charset val="238"/>
      </rPr>
      <t>55/</t>
    </r>
    <r>
      <rPr>
        <sz val="10"/>
        <color theme="1"/>
        <rFont val="Arial"/>
        <family val="2"/>
        <charset val="238"/>
      </rPr>
      <t>8, 785 01 Šternberk</t>
    </r>
  </si>
  <si>
    <r>
      <rPr>
        <b/>
        <sz val="9"/>
        <color rgb="FF00B050"/>
        <rFont val="Arial"/>
        <family val="2"/>
        <charset val="238"/>
      </rPr>
      <t>Změna v sídle PO, dle Rejstříku škol Zastupitelstvo 14.2.2022 -</t>
    </r>
    <r>
      <rPr>
        <sz val="9"/>
        <color rgb="FF00B050"/>
        <rFont val="Arial"/>
        <family val="2"/>
        <charset val="238"/>
      </rPr>
      <t>původní adresa Opavská 8, 785 01 Šternberk- nové sídlo:785 01 Šternberk, Opavská 55/8</t>
    </r>
  </si>
  <si>
    <r>
      <t xml:space="preserve">Nádražní 146, </t>
    </r>
    <r>
      <rPr>
        <sz val="11"/>
        <color rgb="FF00B050"/>
        <rFont val="Arial"/>
        <family val="2"/>
        <charset val="238"/>
      </rPr>
      <t>Tovačov I-Město,</t>
    </r>
    <r>
      <rPr>
        <sz val="11"/>
        <color theme="1"/>
        <rFont val="Arial"/>
        <family val="2"/>
        <charset val="238"/>
      </rPr>
      <t xml:space="preserve"> 751 01 Tovačov</t>
    </r>
  </si>
  <si>
    <r>
      <t xml:space="preserve">Vodní </t>
    </r>
    <r>
      <rPr>
        <sz val="10"/>
        <color rgb="FF00B050"/>
        <rFont val="Arial"/>
        <family val="2"/>
        <charset val="238"/>
      </rPr>
      <t>248/</t>
    </r>
    <r>
      <rPr>
        <sz val="10"/>
        <color theme="1"/>
        <rFont val="Arial"/>
        <family val="2"/>
        <charset val="238"/>
      </rPr>
      <t>27, 789 85 Mohelnice</t>
    </r>
  </si>
  <si>
    <r>
      <t xml:space="preserve">790 61 Lipová - lázně </t>
    </r>
    <r>
      <rPr>
        <sz val="11"/>
        <color rgb="FF00B050"/>
        <rFont val="Arial"/>
        <family val="2"/>
        <charset val="238"/>
      </rPr>
      <t xml:space="preserve">č.p. </t>
    </r>
    <r>
      <rPr>
        <sz val="11"/>
        <rFont val="Arial"/>
        <family val="2"/>
        <charset val="238"/>
      </rPr>
      <t>458</t>
    </r>
  </si>
  <si>
    <r>
      <t xml:space="preserve">Na Vozovce </t>
    </r>
    <r>
      <rPr>
        <sz val="10"/>
        <color rgb="FF00B050"/>
        <rFont val="Arial"/>
        <family val="2"/>
        <charset val="238"/>
      </rPr>
      <t>246/32</t>
    </r>
    <r>
      <rPr>
        <sz val="10"/>
        <color theme="1"/>
        <rFont val="Arial"/>
        <family val="2"/>
        <charset val="238"/>
      </rPr>
      <t xml:space="preserve">, </t>
    </r>
    <r>
      <rPr>
        <sz val="10"/>
        <color rgb="FF00B050"/>
        <rFont val="Arial"/>
        <family val="2"/>
        <charset val="238"/>
      </rPr>
      <t>Nová Ulice,</t>
    </r>
    <r>
      <rPr>
        <sz val="10"/>
        <color theme="1"/>
        <rFont val="Arial"/>
        <family val="2"/>
        <charset val="238"/>
      </rPr>
      <t xml:space="preserve"> 779 00 Olomouc</t>
    </r>
  </si>
  <si>
    <r>
      <t xml:space="preserve">Kavaleristů </t>
    </r>
    <r>
      <rPr>
        <sz val="10"/>
        <color rgb="FF00B050"/>
        <rFont val="Arial"/>
        <family val="2"/>
        <charset val="238"/>
      </rPr>
      <t>880/</t>
    </r>
    <r>
      <rPr>
        <sz val="10"/>
        <color theme="1"/>
        <rFont val="Arial"/>
        <family val="2"/>
        <charset val="238"/>
      </rPr>
      <t>6,</t>
    </r>
    <r>
      <rPr>
        <sz val="10"/>
        <color rgb="FF00B050"/>
        <rFont val="Arial"/>
        <family val="2"/>
        <charset val="238"/>
      </rPr>
      <t xml:space="preserve"> Hodolany,</t>
    </r>
    <r>
      <rPr>
        <sz val="10"/>
        <color theme="1"/>
        <rFont val="Arial"/>
        <family val="2"/>
        <charset val="238"/>
      </rPr>
      <t xml:space="preserve"> 779 00 Olomouc</t>
    </r>
  </si>
  <si>
    <r>
      <t xml:space="preserve">Pionýrská </t>
    </r>
    <r>
      <rPr>
        <sz val="10"/>
        <color rgb="FF00B050"/>
        <rFont val="Arial"/>
        <family val="2"/>
        <charset val="238"/>
      </rPr>
      <t>508/</t>
    </r>
    <r>
      <rPr>
        <sz val="10"/>
        <color theme="1"/>
        <rFont val="Arial"/>
        <family val="2"/>
        <charset val="238"/>
      </rPr>
      <t xml:space="preserve">4, </t>
    </r>
    <r>
      <rPr>
        <sz val="10"/>
        <color rgb="FF00B050"/>
        <rFont val="Arial"/>
        <family val="2"/>
        <charset val="238"/>
      </rPr>
      <t xml:space="preserve">Nová Ulice, </t>
    </r>
    <r>
      <rPr>
        <sz val="10"/>
        <color theme="1"/>
        <rFont val="Arial"/>
        <family val="2"/>
        <charset val="238"/>
      </rPr>
      <t>779 00 Olomouc</t>
    </r>
  </si>
  <si>
    <r>
      <rPr>
        <b/>
        <sz val="9"/>
        <color rgb="FF00B050"/>
        <rFont val="Arial"/>
        <family val="2"/>
        <charset val="238"/>
      </rPr>
      <t>Změna v sídle PO, dle Rejstříku škol Zastupitelstvo 14.2.2022 -</t>
    </r>
    <r>
      <rPr>
        <sz val="9"/>
        <color rgb="FF00B050"/>
        <rFont val="Arial"/>
        <family val="2"/>
        <charset val="238"/>
      </rPr>
      <t>původní adresa Jungmannova 740, 784 01 Litovel - nové sídlo:784 01 Litovel, Jungmannova 740/11</t>
    </r>
  </si>
  <si>
    <r>
      <t>Jungmannova 740</t>
    </r>
    <r>
      <rPr>
        <sz val="10"/>
        <color rgb="FF00B050"/>
        <rFont val="Arial"/>
        <family val="2"/>
        <charset val="238"/>
      </rPr>
      <t>/11</t>
    </r>
    <r>
      <rPr>
        <sz val="10"/>
        <color theme="1"/>
        <rFont val="Arial"/>
        <family val="2"/>
        <charset val="238"/>
      </rPr>
      <t>, 784 01 Litovel</t>
    </r>
  </si>
  <si>
    <r>
      <rPr>
        <sz val="11"/>
        <color rgb="FF00B050"/>
        <rFont val="Arial"/>
        <family val="2"/>
        <charset val="238"/>
      </rPr>
      <t xml:space="preserve">Zámecké </t>
    </r>
    <r>
      <rPr>
        <sz val="11"/>
        <color theme="1"/>
        <rFont val="Arial"/>
        <family val="2"/>
        <charset val="238"/>
      </rPr>
      <t xml:space="preserve">36, 753 62 Potštát </t>
    </r>
  </si>
  <si>
    <r>
      <t xml:space="preserve">Školní náměstí 35, </t>
    </r>
    <r>
      <rPr>
        <sz val="11"/>
        <color rgb="FF00B050"/>
        <rFont val="Arial"/>
        <family val="2"/>
        <charset val="238"/>
      </rPr>
      <t xml:space="preserve">Hranice I-Město, </t>
    </r>
    <r>
      <rPr>
        <sz val="11"/>
        <color theme="1"/>
        <rFont val="Arial"/>
        <family val="2"/>
        <charset val="238"/>
      </rPr>
      <t>753 01 Hranice</t>
    </r>
  </si>
  <si>
    <r>
      <t xml:space="preserve">Hanusíkova 197,  </t>
    </r>
    <r>
      <rPr>
        <sz val="11"/>
        <color rgb="FF00B050"/>
        <rFont val="Arial"/>
        <family val="2"/>
        <charset val="238"/>
      </rPr>
      <t>Kojetín I-Město</t>
    </r>
    <r>
      <rPr>
        <sz val="11"/>
        <color theme="1"/>
        <rFont val="Arial"/>
        <family val="2"/>
        <charset val="238"/>
      </rPr>
      <t>, 752 01 Kojetín</t>
    </r>
  </si>
  <si>
    <r>
      <t xml:space="preserve">tř. 17. listopadu </t>
    </r>
    <r>
      <rPr>
        <sz val="11"/>
        <color rgb="FF00B050"/>
        <rFont val="Arial"/>
        <family val="2"/>
        <charset val="238"/>
      </rPr>
      <t xml:space="preserve"> 3443/</t>
    </r>
    <r>
      <rPr>
        <sz val="11"/>
        <color theme="1"/>
        <rFont val="Arial"/>
        <family val="2"/>
        <charset val="238"/>
      </rPr>
      <t>2,</t>
    </r>
    <r>
      <rPr>
        <sz val="11"/>
        <color rgb="FF00B050"/>
        <rFont val="Arial"/>
        <family val="2"/>
        <charset val="238"/>
      </rPr>
      <t xml:space="preserve"> Přerov I-Město,</t>
    </r>
    <r>
      <rPr>
        <sz val="11"/>
        <color theme="1"/>
        <rFont val="Arial"/>
        <family val="2"/>
        <charset val="238"/>
      </rPr>
      <t xml:space="preserve"> 750 0</t>
    </r>
    <r>
      <rPr>
        <sz val="11"/>
        <color rgb="FF00B050"/>
        <rFont val="Arial"/>
        <family val="2"/>
        <charset val="238"/>
      </rPr>
      <t>2</t>
    </r>
    <r>
      <rPr>
        <sz val="11"/>
        <color theme="1"/>
        <rFont val="Arial"/>
        <family val="2"/>
        <charset val="238"/>
      </rPr>
      <t xml:space="preserve"> Přerov</t>
    </r>
  </si>
  <si>
    <r>
      <t>Havlíčkova 643</t>
    </r>
    <r>
      <rPr>
        <sz val="11"/>
        <color rgb="FF00B050"/>
        <rFont val="Arial"/>
        <family val="2"/>
        <charset val="238"/>
      </rPr>
      <t>/10</t>
    </r>
    <r>
      <rPr>
        <sz val="11"/>
        <color theme="1"/>
        <rFont val="Arial"/>
        <family val="2"/>
        <charset val="238"/>
      </rPr>
      <t xml:space="preserve">, </t>
    </r>
    <r>
      <rPr>
        <sz val="11"/>
        <color rgb="FF00B050"/>
        <rFont val="Arial"/>
        <family val="2"/>
        <charset val="238"/>
      </rPr>
      <t>Lipník nad Bečvou I-Město,</t>
    </r>
    <r>
      <rPr>
        <sz val="11"/>
        <color theme="1"/>
        <rFont val="Arial"/>
        <family val="2"/>
        <charset val="238"/>
      </rPr>
      <t xml:space="preserve"> 751 31 Lipník nad Bečvou</t>
    </r>
  </si>
  <si>
    <r>
      <rPr>
        <sz val="10"/>
        <color rgb="FF00B050"/>
        <rFont val="Arial"/>
        <family val="2"/>
        <charset val="238"/>
      </rPr>
      <t>nám.</t>
    </r>
    <r>
      <rPr>
        <sz val="10"/>
        <color theme="1"/>
        <rFont val="Arial"/>
        <family val="2"/>
        <charset val="238"/>
      </rPr>
      <t xml:space="preserve"> Svobody </t>
    </r>
    <r>
      <rPr>
        <sz val="10"/>
        <color rgb="FF00B050"/>
        <rFont val="Arial"/>
        <family val="2"/>
        <charset val="238"/>
      </rPr>
      <t>971/</t>
    </r>
    <r>
      <rPr>
        <sz val="10"/>
        <color theme="1"/>
        <rFont val="Arial"/>
        <family val="2"/>
        <charset val="238"/>
      </rPr>
      <t>15, 789 85 Mohelnice</t>
    </r>
  </si>
  <si>
    <r>
      <t>Žižkova</t>
    </r>
    <r>
      <rPr>
        <sz val="11"/>
        <color rgb="FF00B050"/>
        <rFont val="Arial"/>
        <family val="2"/>
        <charset val="238"/>
      </rPr>
      <t xml:space="preserve"> 2621/</t>
    </r>
    <r>
      <rPr>
        <sz val="11"/>
        <color theme="1"/>
        <rFont val="Arial"/>
        <family val="2"/>
        <charset val="238"/>
      </rPr>
      <t xml:space="preserve">12, </t>
    </r>
    <r>
      <rPr>
        <sz val="11"/>
        <color rgb="FF00B050"/>
        <rFont val="Arial"/>
        <family val="2"/>
        <charset val="238"/>
      </rPr>
      <t xml:space="preserve">Přerov I-Město, </t>
    </r>
    <r>
      <rPr>
        <sz val="11"/>
        <color theme="1"/>
        <rFont val="Arial"/>
        <family val="2"/>
        <charset val="238"/>
      </rPr>
      <t>750 02 Přerov</t>
    </r>
  </si>
  <si>
    <r>
      <t xml:space="preserve">Spartakiádní </t>
    </r>
    <r>
      <rPr>
        <sz val="10"/>
        <color rgb="FF00B050"/>
        <rFont val="Arial"/>
        <family val="2"/>
        <charset val="238"/>
      </rPr>
      <t>744/</t>
    </r>
    <r>
      <rPr>
        <sz val="10"/>
        <color theme="1"/>
        <rFont val="Arial"/>
        <family val="2"/>
        <charset val="238"/>
      </rPr>
      <t>8, 789 85 Mohelnice</t>
    </r>
  </si>
  <si>
    <r>
      <t xml:space="preserve">Purgešova 847, </t>
    </r>
    <r>
      <rPr>
        <sz val="11"/>
        <color rgb="FF00B050"/>
        <rFont val="Arial"/>
        <family val="2"/>
        <charset val="238"/>
      </rPr>
      <t>Hranice I-Město,</t>
    </r>
    <r>
      <rPr>
        <sz val="11"/>
        <color theme="1"/>
        <rFont val="Arial"/>
        <family val="2"/>
        <charset val="238"/>
      </rPr>
      <t xml:space="preserve"> 753 01 Hranice</t>
    </r>
  </si>
  <si>
    <r>
      <t>Tyršova 772</t>
    </r>
    <r>
      <rPr>
        <sz val="11"/>
        <color rgb="FF00B050"/>
        <rFont val="Arial"/>
        <family val="2"/>
        <charset val="238"/>
      </rPr>
      <t>/24</t>
    </r>
    <r>
      <rPr>
        <sz val="11"/>
        <color theme="1"/>
        <rFont val="Arial"/>
        <family val="2"/>
        <charset val="238"/>
      </rPr>
      <t xml:space="preserve">,  </t>
    </r>
    <r>
      <rPr>
        <sz val="11"/>
        <color rgb="FF00B050"/>
        <rFont val="Arial"/>
        <family val="2"/>
        <charset val="238"/>
      </rPr>
      <t>Lipník nad Bečvou I-Město,</t>
    </r>
    <r>
      <rPr>
        <sz val="11"/>
        <color theme="1"/>
        <rFont val="Arial"/>
        <family val="2"/>
        <charset val="238"/>
      </rPr>
      <t xml:space="preserve"> 751 31 Lipník nad Bečvou</t>
    </r>
  </si>
  <si>
    <r>
      <t xml:space="preserve">Sušilova </t>
    </r>
    <r>
      <rPr>
        <sz val="11"/>
        <color rgb="FF00B050"/>
        <rFont val="Arial"/>
        <family val="2"/>
        <charset val="238"/>
      </rPr>
      <t>2392/25</t>
    </r>
    <r>
      <rPr>
        <sz val="11"/>
        <color theme="1"/>
        <rFont val="Arial"/>
        <family val="2"/>
        <charset val="238"/>
      </rPr>
      <t xml:space="preserve">, </t>
    </r>
    <r>
      <rPr>
        <sz val="11"/>
        <color rgb="FF00B050"/>
        <rFont val="Arial"/>
        <family val="2"/>
        <charset val="238"/>
      </rPr>
      <t xml:space="preserve">Přerov I-Město, </t>
    </r>
    <r>
      <rPr>
        <sz val="11"/>
        <color theme="1"/>
        <rFont val="Arial"/>
        <family val="2"/>
        <charset val="238"/>
      </rPr>
      <t>750 02 Přerov</t>
    </r>
  </si>
  <si>
    <r>
      <t>790 54 Černá Voda</t>
    </r>
    <r>
      <rPr>
        <sz val="11"/>
        <color rgb="FF00B050"/>
        <rFont val="Arial"/>
        <family val="2"/>
        <charset val="238"/>
      </rPr>
      <t>, č.p.</t>
    </r>
    <r>
      <rPr>
        <sz val="11"/>
        <color theme="1"/>
        <rFont val="Arial"/>
        <family val="2"/>
        <charset val="238"/>
      </rPr>
      <t>1</t>
    </r>
  </si>
  <si>
    <r>
      <t>Priessnitzova 405</t>
    </r>
    <r>
      <rPr>
        <sz val="11"/>
        <color rgb="FF00B050"/>
        <rFont val="Arial"/>
        <family val="2"/>
        <charset val="238"/>
      </rPr>
      <t>/15</t>
    </r>
    <r>
      <rPr>
        <sz val="11"/>
        <color theme="1"/>
        <rFont val="Arial"/>
        <family val="2"/>
        <charset val="238"/>
      </rPr>
      <t>, 790 0</t>
    </r>
    <r>
      <rPr>
        <sz val="11"/>
        <color rgb="FF00B050"/>
        <rFont val="Arial"/>
        <family val="2"/>
        <charset val="238"/>
      </rPr>
      <t>1</t>
    </r>
    <r>
      <rPr>
        <sz val="11"/>
        <color theme="1"/>
        <rFont val="Arial"/>
        <family val="2"/>
        <charset val="238"/>
      </rPr>
      <t xml:space="preserve"> Jeseník</t>
    </r>
  </si>
  <si>
    <r>
      <t xml:space="preserve">Zámecké náměstí </t>
    </r>
    <r>
      <rPr>
        <sz val="11"/>
        <color theme="7"/>
        <rFont val="Arial"/>
        <family val="2"/>
        <charset val="238"/>
      </rPr>
      <t>120</t>
    </r>
    <r>
      <rPr>
        <sz val="11"/>
        <color theme="1"/>
        <rFont val="Arial"/>
        <family val="2"/>
        <charset val="238"/>
      </rPr>
      <t>/1, 790 01 Jeseník</t>
    </r>
  </si>
  <si>
    <r>
      <t xml:space="preserve">Švabinského </t>
    </r>
    <r>
      <rPr>
        <sz val="10"/>
        <color theme="7"/>
        <rFont val="Arial"/>
        <family val="2"/>
        <charset val="238"/>
      </rPr>
      <t>403/</t>
    </r>
    <r>
      <rPr>
        <sz val="10"/>
        <rFont val="Arial"/>
        <family val="2"/>
        <charset val="238"/>
      </rPr>
      <t>3, 77</t>
    </r>
    <r>
      <rPr>
        <sz val="10"/>
        <color theme="7"/>
        <rFont val="Arial"/>
        <family val="2"/>
        <charset val="238"/>
      </rPr>
      <t>9</t>
    </r>
    <r>
      <rPr>
        <sz val="10"/>
        <rFont val="Arial"/>
        <family val="2"/>
        <charset val="238"/>
      </rPr>
      <t xml:space="preserve"> 00 Olomouc - Chválkovice</t>
    </r>
  </si>
  <si>
    <t xml:space="preserve">Lidická 2924/86, 796 01 Prostějov </t>
  </si>
  <si>
    <r>
      <rPr>
        <b/>
        <sz val="9"/>
        <color rgb="FF00B050"/>
        <rFont val="Arial"/>
        <family val="2"/>
        <charset val="238"/>
      </rPr>
      <t>Změna v sídle PO, dle Rejstříku škol Zastupitelstvo 14.2.2022 -</t>
    </r>
    <r>
      <rPr>
        <sz val="9"/>
        <color rgb="FF00B050"/>
        <rFont val="Arial"/>
        <family val="2"/>
        <charset val="238"/>
      </rPr>
      <t>původní tř. Jiřího z Poděbrad 13,779 00 Olomouc- nové sídlo:  779 00 Olomouc, Jiřího z Poděbrad 936/13</t>
    </r>
  </si>
  <si>
    <r>
      <t xml:space="preserve">Jiřího z Poděbrad </t>
    </r>
    <r>
      <rPr>
        <sz val="10"/>
        <color rgb="FF00B050"/>
        <rFont val="Arial"/>
        <family val="2"/>
        <charset val="238"/>
      </rPr>
      <t>936/</t>
    </r>
    <r>
      <rPr>
        <sz val="10"/>
        <color theme="1"/>
        <rFont val="Arial"/>
        <family val="2"/>
        <charset val="238"/>
      </rPr>
      <t>13, 779 00 Olomouc</t>
    </r>
  </si>
  <si>
    <r>
      <rPr>
        <b/>
        <sz val="9"/>
        <color rgb="FF00B050"/>
        <rFont val="Arial"/>
        <family val="2"/>
        <charset val="238"/>
      </rPr>
      <t>Změna v sídle PO, dle Rejstříku škol Zastupitelstvo 14.2.2022 -</t>
    </r>
    <r>
      <rPr>
        <sz val="9"/>
        <color rgb="FF00B050"/>
        <rFont val="Arial"/>
        <family val="2"/>
        <charset val="238"/>
      </rPr>
      <t>původní adresa Horní náměstí 5, 785 01 Šternberk- nové sídlo:  785 01 Šternberk, Horní náměstí 167/5</t>
    </r>
  </si>
  <si>
    <r>
      <rPr>
        <b/>
        <sz val="9"/>
        <color rgb="FF00B050"/>
        <rFont val="Arial"/>
        <family val="2"/>
        <charset val="238"/>
      </rPr>
      <t>Změna v sídle PO, dle Rejstříku škol Zastupitelstvo 14.2.2022 -</t>
    </r>
    <r>
      <rPr>
        <sz val="9"/>
        <color rgb="FF00B050"/>
        <rFont val="Arial"/>
        <family val="2"/>
        <charset val="238"/>
      </rPr>
      <t>původní adresa Tomkova 45, 779 00 Olomouc- nové sídlo:  779 00 Olomouc, Hejčín, Tomkova 314/45</t>
    </r>
  </si>
  <si>
    <t>Osmek 367/47, Přerov I - Město,750 02 Přerov</t>
  </si>
  <si>
    <r>
      <t>Komenského 677</t>
    </r>
    <r>
      <rPr>
        <sz val="10"/>
        <color rgb="FF00B050"/>
        <rFont val="Arial"/>
        <family val="2"/>
        <charset val="238"/>
      </rPr>
      <t xml:space="preserve">/1, </t>
    </r>
    <r>
      <rPr>
        <sz val="10"/>
        <color theme="1"/>
        <rFont val="Arial"/>
        <family val="2"/>
        <charset val="238"/>
      </rPr>
      <t>784 01 Litovel</t>
    </r>
  </si>
  <si>
    <r>
      <t xml:space="preserve">Žerotínova </t>
    </r>
    <r>
      <rPr>
        <sz val="10"/>
        <color rgb="FF00B050"/>
        <rFont val="Arial"/>
        <family val="2"/>
        <charset val="238"/>
      </rPr>
      <t>267/</t>
    </r>
    <r>
      <rPr>
        <sz val="10"/>
        <color theme="1"/>
        <rFont val="Arial"/>
        <family val="2"/>
        <charset val="238"/>
      </rPr>
      <t>11, 787 01 Šumperk</t>
    </r>
  </si>
  <si>
    <t>Adresa</t>
  </si>
  <si>
    <t>Rozpis schváleného rozpočtu 2022</t>
  </si>
  <si>
    <t>Údaje opraveny 23.05.2022</t>
  </si>
  <si>
    <t>Střední zdravotnická škola a Vyšší odborná škola zdravotnická, Šumperk, příspěvková organizace</t>
  </si>
  <si>
    <r>
      <rPr>
        <b/>
        <sz val="9"/>
        <color rgb="FF00B050"/>
        <rFont val="Arial"/>
        <family val="2"/>
        <charset val="238"/>
      </rPr>
      <t>Změna v sídle PO, dle Rejstříku škol Zastupitelstvo 14.2.2022 -</t>
    </r>
    <r>
      <rPr>
        <sz val="9"/>
        <color rgb="FF00B050"/>
        <rFont val="Arial"/>
        <family val="2"/>
        <charset val="238"/>
      </rPr>
      <t>původní adresa ulice U Hradiska 29, 779 00 Olomouc - nové sídlo:779 00 Olomouc, Klášterní Hradisko, U Hradiska 157/29</t>
    </r>
  </si>
  <si>
    <r>
      <t>Štursova</t>
    </r>
    <r>
      <rPr>
        <sz val="10"/>
        <color rgb="FF00B050"/>
        <rFont val="Arial"/>
        <family val="2"/>
        <charset val="238"/>
      </rPr>
      <t xml:space="preserve"> 904/</t>
    </r>
    <r>
      <rPr>
        <sz val="10"/>
        <color theme="1"/>
        <rFont val="Arial"/>
        <family val="2"/>
        <charset val="238"/>
      </rPr>
      <t xml:space="preserve">14, </t>
    </r>
    <r>
      <rPr>
        <sz val="10"/>
        <color rgb="FF00B050"/>
        <rFont val="Arial"/>
        <family val="2"/>
        <charset val="238"/>
      </rPr>
      <t>Hodolany</t>
    </r>
    <r>
      <rPr>
        <sz val="10"/>
        <color theme="1"/>
        <rFont val="Arial"/>
        <family val="2"/>
        <charset val="238"/>
      </rPr>
      <t>, 779 00 Olomouc</t>
    </r>
  </si>
  <si>
    <r>
      <t xml:space="preserve">U Sportovní haly </t>
    </r>
    <r>
      <rPr>
        <sz val="10"/>
        <color rgb="FF00B050"/>
        <rFont val="Arial"/>
        <family val="2"/>
        <charset val="238"/>
      </rPr>
      <t>544/1a</t>
    </r>
    <r>
      <rPr>
        <sz val="10"/>
        <color theme="1"/>
        <rFont val="Arial"/>
        <family val="2"/>
        <charset val="238"/>
      </rPr>
      <t xml:space="preserve">, </t>
    </r>
    <r>
      <rPr>
        <sz val="10"/>
        <color rgb="FF00B050"/>
        <rFont val="Arial"/>
        <family val="2"/>
        <charset val="238"/>
      </rPr>
      <t>Lazce,</t>
    </r>
    <r>
      <rPr>
        <sz val="10"/>
        <color theme="1"/>
        <rFont val="Arial"/>
        <family val="2"/>
        <charset val="238"/>
      </rPr>
      <t xml:space="preserve"> 77</t>
    </r>
    <r>
      <rPr>
        <sz val="10"/>
        <color rgb="FF00B050"/>
        <rFont val="Arial"/>
        <family val="2"/>
        <charset val="238"/>
      </rPr>
      <t>9</t>
    </r>
    <r>
      <rPr>
        <sz val="10"/>
        <color theme="1"/>
        <rFont val="Arial"/>
        <family val="2"/>
        <charset val="238"/>
      </rPr>
      <t xml:space="preserve"> 00 Olomouc</t>
    </r>
  </si>
  <si>
    <r>
      <t xml:space="preserve">Bezručova </t>
    </r>
    <r>
      <rPr>
        <sz val="11"/>
        <color theme="7"/>
        <rFont val="Arial"/>
        <family val="2"/>
        <charset val="238"/>
      </rPr>
      <t>1180</t>
    </r>
    <r>
      <rPr>
        <sz val="11"/>
        <color theme="1"/>
        <rFont val="Arial"/>
        <family val="2"/>
        <charset val="238"/>
      </rPr>
      <t xml:space="preserve">/3,  </t>
    </r>
    <r>
      <rPr>
        <sz val="11"/>
        <color theme="7"/>
        <rFont val="Arial"/>
        <family val="2"/>
        <charset val="238"/>
      </rPr>
      <t>779 00 Olomouc</t>
    </r>
  </si>
  <si>
    <r>
      <t>tř. Svornosti</t>
    </r>
    <r>
      <rPr>
        <sz val="10"/>
        <color rgb="FF00B050"/>
        <rFont val="Arial"/>
        <family val="2"/>
        <charset val="238"/>
      </rPr>
      <t xml:space="preserve"> 900/37</t>
    </r>
    <r>
      <rPr>
        <sz val="10"/>
        <color theme="1"/>
        <rFont val="Arial"/>
        <family val="2"/>
        <charset val="238"/>
      </rPr>
      <t xml:space="preserve">, </t>
    </r>
    <r>
      <rPr>
        <sz val="10"/>
        <color rgb="FF00B050"/>
        <rFont val="Arial"/>
        <family val="2"/>
        <charset val="238"/>
      </rPr>
      <t>Nová Ulice,</t>
    </r>
    <r>
      <rPr>
        <sz val="10"/>
        <color theme="1"/>
        <rFont val="Arial"/>
        <family val="2"/>
        <charset val="238"/>
      </rPr>
      <t xml:space="preserve"> 779 00 Olomouc</t>
    </r>
  </si>
  <si>
    <r>
      <rPr>
        <sz val="10"/>
        <color rgb="FF00B050"/>
        <rFont val="Arial"/>
        <family val="2"/>
        <charset val="238"/>
      </rPr>
      <t xml:space="preserve">náměstí </t>
    </r>
    <r>
      <rPr>
        <sz val="10"/>
        <color theme="1"/>
        <rFont val="Arial"/>
        <family val="2"/>
        <charset val="238"/>
      </rPr>
      <t xml:space="preserve">8. května </t>
    </r>
    <r>
      <rPr>
        <sz val="10"/>
        <color rgb="FF00B050"/>
        <rFont val="Arial"/>
        <family val="2"/>
        <charset val="238"/>
      </rPr>
      <t>253/</t>
    </r>
    <r>
      <rPr>
        <sz val="10"/>
        <color theme="1"/>
        <rFont val="Arial"/>
        <family val="2"/>
        <charset val="238"/>
      </rPr>
      <t xml:space="preserve">2, </t>
    </r>
    <r>
      <rPr>
        <sz val="10"/>
        <color rgb="FF00B050"/>
        <rFont val="Arial"/>
        <family val="2"/>
        <charset val="238"/>
      </rPr>
      <t>789 01</t>
    </r>
    <r>
      <rPr>
        <sz val="10"/>
        <color theme="1"/>
        <rFont val="Arial"/>
        <family val="2"/>
        <charset val="238"/>
      </rPr>
      <t xml:space="preserve"> Zábřeh</t>
    </r>
  </si>
  <si>
    <r>
      <t xml:space="preserve">U Sportovní haly </t>
    </r>
    <r>
      <rPr>
        <sz val="10"/>
        <color rgb="FF00B050"/>
        <rFont val="Arial"/>
        <family val="2"/>
        <charset val="238"/>
      </rPr>
      <t>544/1a</t>
    </r>
    <r>
      <rPr>
        <sz val="10"/>
        <color theme="1"/>
        <rFont val="Arial"/>
        <family val="2"/>
        <charset val="238"/>
      </rPr>
      <t xml:space="preserve">, </t>
    </r>
    <r>
      <rPr>
        <sz val="10"/>
        <color rgb="FF00B050"/>
        <rFont val="Arial"/>
        <family val="2"/>
        <charset val="238"/>
      </rPr>
      <t xml:space="preserve">Lazce, </t>
    </r>
    <r>
      <rPr>
        <sz val="10"/>
        <color theme="1"/>
        <rFont val="Arial"/>
        <family val="2"/>
        <charset val="238"/>
      </rPr>
      <t>77</t>
    </r>
    <r>
      <rPr>
        <sz val="10"/>
        <color rgb="FF00B050"/>
        <rFont val="Arial"/>
        <family val="2"/>
        <charset val="238"/>
      </rPr>
      <t>9</t>
    </r>
    <r>
      <rPr>
        <sz val="10"/>
        <color theme="1"/>
        <rFont val="Arial"/>
        <family val="2"/>
        <charset val="238"/>
      </rPr>
      <t xml:space="preserve"> 00 Olomouc</t>
    </r>
  </si>
  <si>
    <r>
      <t>Blanická</t>
    </r>
    <r>
      <rPr>
        <sz val="10"/>
        <color rgb="FF00B050"/>
        <rFont val="Arial"/>
        <family val="2"/>
        <charset val="238"/>
      </rPr>
      <t xml:space="preserve"> 471/</t>
    </r>
    <r>
      <rPr>
        <sz val="10"/>
        <color theme="1"/>
        <rFont val="Arial"/>
        <family val="2"/>
        <charset val="238"/>
      </rPr>
      <t xml:space="preserve">16, </t>
    </r>
    <r>
      <rPr>
        <sz val="10"/>
        <color rgb="FF00B050"/>
        <rFont val="Arial"/>
        <family val="2"/>
        <charset val="238"/>
      </rPr>
      <t xml:space="preserve">Hodolany, </t>
    </r>
    <r>
      <rPr>
        <sz val="10"/>
        <color theme="1"/>
        <rFont val="Arial"/>
        <family val="2"/>
        <charset val="238"/>
      </rPr>
      <t>77</t>
    </r>
    <r>
      <rPr>
        <sz val="10"/>
        <color rgb="FF00B050"/>
        <rFont val="Arial"/>
        <family val="2"/>
        <charset val="238"/>
      </rPr>
      <t>9</t>
    </r>
    <r>
      <rPr>
        <sz val="10"/>
        <color theme="1"/>
        <rFont val="Arial"/>
        <family val="2"/>
        <charset val="238"/>
      </rPr>
      <t xml:space="preserve"> 00 Olomouc</t>
    </r>
  </si>
  <si>
    <r>
      <t xml:space="preserve">Účet 511 - opravy a udržování nemovitého majetku do </t>
    </r>
    <r>
      <rPr>
        <b/>
        <sz val="10"/>
        <color theme="1"/>
        <rFont val="Calibri"/>
        <family val="2"/>
        <charset val="238"/>
        <scheme val="minor"/>
      </rPr>
      <t>100 tis. Kč</t>
    </r>
    <r>
      <rPr>
        <sz val="10"/>
        <color theme="1"/>
        <rFont val="Calibri"/>
        <family val="2"/>
        <charset val="238"/>
        <scheme val="minor"/>
      </rPr>
      <t xml:space="preserve"> (AU 034X, 004X) nahrazen účtem 511 - opravy a udržování nemovitého majetku do </t>
    </r>
    <r>
      <rPr>
        <b/>
        <sz val="10"/>
        <color theme="1"/>
        <rFont val="Calibri"/>
        <family val="2"/>
        <charset val="238"/>
        <scheme val="minor"/>
      </rPr>
      <t xml:space="preserve">200 tis. Kč </t>
    </r>
    <r>
      <rPr>
        <sz val="10"/>
        <color theme="1"/>
        <rFont val="Calibri"/>
        <family val="2"/>
        <charset val="238"/>
        <scheme val="minor"/>
      </rPr>
      <t>(AU 034X, 004X) (viz ř.č.54 Tabulka Hlavní činnost, ř.č. 54 -Tabulka Doplňková činnost, ř.č. 54 Tabulka Rekapitulace)</t>
    </r>
  </si>
  <si>
    <r>
      <rPr>
        <vertAlign val="superscript"/>
        <sz val="10"/>
        <rFont val="Arial"/>
        <family val="2"/>
        <charset val="238"/>
      </rPr>
      <t>)1</t>
    </r>
    <r>
      <rPr>
        <sz val="10"/>
        <rFont val="Arial"/>
        <family val="2"/>
        <charset val="238"/>
      </rPr>
      <t xml:space="preserve"> Pro návrh rozpočtu 2023 a SV 2024 a 2025 změna hranice ze 100 tis. Kč na 200 tis. Kč (viz list  Pokyny)</t>
    </r>
  </si>
  <si>
    <r>
      <rPr>
        <vertAlign val="superscript"/>
        <sz val="10"/>
        <rFont val="Arial"/>
        <family val="2"/>
        <charset val="238"/>
      </rPr>
      <t>)2</t>
    </r>
    <r>
      <rPr>
        <sz val="10"/>
        <rFont val="Arial"/>
        <family val="2"/>
        <charset val="238"/>
      </rPr>
      <t xml:space="preserve"> Pro návrh rozpočtu 2023 a SV 2024 a 2025 změna hranice od 100 tis do 500 tis. Kč na jednotnou hranici nad 200 tis. Kč (viz list  Pokyny)</t>
    </r>
  </si>
  <si>
    <r>
      <rPr>
        <vertAlign val="superscript"/>
        <sz val="10"/>
        <rFont val="Arial"/>
        <family val="2"/>
        <charset val="238"/>
      </rPr>
      <t>)2</t>
    </r>
    <r>
      <rPr>
        <sz val="10"/>
        <rFont val="Arial"/>
        <family val="2"/>
        <charset val="238"/>
      </rPr>
      <t xml:space="preserve">  Pro návrh rozpočtu 2023 a SV 2024 a 2025 změna hranice od 100 tis do 500 tis. Kč na jednotnou hranici nad 200 tis. Kč (viz list  Pokyny)</t>
    </r>
  </si>
  <si>
    <r>
      <rPr>
        <vertAlign val="superscript"/>
        <sz val="8"/>
        <rFont val="Arial"/>
        <family val="2"/>
        <charset val="238"/>
      </rPr>
      <t>)1</t>
    </r>
    <r>
      <rPr>
        <sz val="8"/>
        <rFont val="Arial"/>
        <family val="2"/>
        <charset val="238"/>
      </rPr>
      <t xml:space="preserve"> Pro návrh rozpočtu 2023 a SV 2024 a 2025 změna hranice ze 100 tis. Kč na 200 tis. Kč (viz list  Pokyny)</t>
    </r>
  </si>
  <si>
    <r>
      <rPr>
        <vertAlign val="superscript"/>
        <sz val="8"/>
        <rFont val="Arial"/>
        <family val="2"/>
        <charset val="238"/>
      </rPr>
      <t>)2</t>
    </r>
    <r>
      <rPr>
        <sz val="8"/>
        <rFont val="Arial"/>
        <family val="2"/>
        <charset val="238"/>
      </rPr>
      <t xml:space="preserve"> Pro návrh rozpočtu 2023 a SV 2024 a 2025 změna hranice od 100 tis do 500 tis. Kč na jednotnou hranici nad 200 tis. Kč (viz list  Pokyny)</t>
    </r>
  </si>
  <si>
    <r>
      <rPr>
        <vertAlign val="superscript"/>
        <sz val="8"/>
        <rFont val="Arial"/>
        <family val="2"/>
        <charset val="238"/>
      </rPr>
      <t>)3</t>
    </r>
    <r>
      <rPr>
        <sz val="8"/>
        <rFont val="Arial"/>
        <family val="2"/>
        <charset val="238"/>
      </rPr>
      <t xml:space="preserve"> Pro návrh rozpočtu 2023 a SV 2024 a 2025 kategorie opravy a udržování nemovitého majteku nad 500 tis.Kč zrušena a nahrazena jednotnou hranicí nad 200 tis. Kč (viz list Pokyny)</t>
    </r>
  </si>
  <si>
    <r>
      <rPr>
        <vertAlign val="superscript"/>
        <sz val="10"/>
        <rFont val="Arial"/>
        <family val="2"/>
        <charset val="238"/>
      </rPr>
      <t>)3</t>
    </r>
    <r>
      <rPr>
        <sz val="10"/>
        <rFont val="Arial"/>
        <family val="2"/>
        <charset val="238"/>
      </rPr>
      <t xml:space="preserve"> Pro návrh rozpočtu 2023 a SV 2024 a 2025 kategorie opravy a udržování nemovitého majteku nad 500 tis.Kč zrušena a nahrazena jednotnou hranicí nad 200 tis. Kč (viz list Pokyny)</t>
    </r>
  </si>
  <si>
    <r>
      <rPr>
        <vertAlign val="superscript"/>
        <sz val="10"/>
        <rFont val="Arial"/>
        <family val="2"/>
        <charset val="238"/>
      </rPr>
      <t xml:space="preserve">)3 </t>
    </r>
    <r>
      <rPr>
        <sz val="10"/>
        <rFont val="Arial"/>
        <family val="2"/>
        <charset val="238"/>
      </rPr>
      <t xml:space="preserve"> Pro návrh rozpočtu 2023 a SV 2024 a 2025 kategorie opravy a udržování nemovitého majteku nad 500 tis.Kč zrušena a nahrazena jednotnou hranicí nad 200 tis. Kč (viz list Pokyny)</t>
    </r>
  </si>
  <si>
    <r>
      <t>Účet 511 - opravy a udržování nemovitého majetku od 100 tis. Kč do 500 tis. K</t>
    </r>
    <r>
      <rPr>
        <b/>
        <sz val="10"/>
        <color theme="1"/>
        <rFont val="Calibri"/>
        <family val="2"/>
        <charset val="238"/>
        <scheme val="minor"/>
      </rPr>
      <t>č</t>
    </r>
    <r>
      <rPr>
        <sz val="10"/>
        <color theme="1"/>
        <rFont val="Calibri"/>
        <family val="2"/>
        <charset val="238"/>
        <scheme val="minor"/>
      </rPr>
      <t xml:space="preserve"> (AU 030X, 000X) ř.č.55 a nemovitého majetku nad 500 tis. Kč (AU 031X,001X) ř.č. 56 nahrazen účtem 511 - opravy a udržování nemovitého majetku </t>
    </r>
    <r>
      <rPr>
        <b/>
        <sz val="10"/>
        <color theme="1"/>
        <rFont val="Calibri"/>
        <family val="2"/>
        <charset val="238"/>
        <scheme val="minor"/>
      </rPr>
      <t xml:space="preserve">nad 200 tis. Kč </t>
    </r>
    <r>
      <rPr>
        <sz val="10"/>
        <color theme="1"/>
        <rFont val="Calibri"/>
        <family val="2"/>
        <charset val="238"/>
        <scheme val="minor"/>
      </rPr>
      <t>(AU 030X, 031X, 000X, 001X) ř.č.56  (viz Tabulka Hlavní činnost, Tabulka Doplňková činnost,  Tabulka Rekapitulace).</t>
    </r>
  </si>
  <si>
    <r>
      <t>Komenského</t>
    </r>
    <r>
      <rPr>
        <sz val="11"/>
        <rFont val="Arial"/>
        <family val="2"/>
        <charset val="238"/>
      </rPr>
      <t xml:space="preserve"> </t>
    </r>
    <r>
      <rPr>
        <sz val="11"/>
        <color rgb="FF0070C0"/>
        <rFont val="Arial"/>
        <family val="2"/>
        <charset val="238"/>
      </rPr>
      <t>80/</t>
    </r>
    <r>
      <rPr>
        <sz val="11"/>
        <rFont val="Arial"/>
        <family val="2"/>
        <charset val="238"/>
      </rPr>
      <t>10</t>
    </r>
    <r>
      <rPr>
        <sz val="11"/>
        <color theme="1"/>
        <rFont val="Arial"/>
        <family val="2"/>
        <charset val="238"/>
      </rPr>
      <t>, 796 01 Prostějov</t>
    </r>
  </si>
  <si>
    <r>
      <t xml:space="preserve">Zborovská 293, </t>
    </r>
    <r>
      <rPr>
        <sz val="11"/>
        <color rgb="FF00B050"/>
        <rFont val="Arial"/>
        <family val="2"/>
        <charset val="238"/>
      </rPr>
      <t>Hranice I-Město, 753 01</t>
    </r>
    <r>
      <rPr>
        <sz val="11"/>
        <color theme="1"/>
        <rFont val="Arial"/>
        <family val="2"/>
        <charset val="238"/>
      </rPr>
      <t xml:space="preserve"> Hranice</t>
    </r>
  </si>
  <si>
    <r>
      <t xml:space="preserve">Komenského </t>
    </r>
    <r>
      <rPr>
        <sz val="11"/>
        <color rgb="FF00B050"/>
        <rFont val="Arial"/>
        <family val="2"/>
        <charset val="238"/>
      </rPr>
      <t>800/</t>
    </r>
    <r>
      <rPr>
        <sz val="11"/>
        <color theme="1"/>
        <rFont val="Arial"/>
        <family val="2"/>
        <charset val="238"/>
      </rPr>
      <t xml:space="preserve">29, </t>
    </r>
    <r>
      <rPr>
        <sz val="11"/>
        <color rgb="FF00B050"/>
        <rFont val="Arial"/>
        <family val="2"/>
        <charset val="238"/>
      </rPr>
      <t>Přerov I-Město,</t>
    </r>
    <r>
      <rPr>
        <sz val="11"/>
        <color theme="1"/>
        <rFont val="Arial"/>
        <family val="2"/>
        <charset val="238"/>
      </rPr>
      <t xml:space="preserve"> </t>
    </r>
    <r>
      <rPr>
        <sz val="11"/>
        <color rgb="FF00B050"/>
        <rFont val="Arial"/>
        <family val="2"/>
        <charset val="238"/>
      </rPr>
      <t xml:space="preserve">750 02 </t>
    </r>
    <r>
      <rPr>
        <sz val="11"/>
        <rFont val="Arial"/>
        <family val="2"/>
        <charset val="238"/>
      </rPr>
      <t>Přerov</t>
    </r>
  </si>
  <si>
    <r>
      <t xml:space="preserve">Božetěchova </t>
    </r>
    <r>
      <rPr>
        <sz val="10"/>
        <color rgb="FF0070C0"/>
        <rFont val="Arial"/>
        <family val="2"/>
        <charset val="238"/>
      </rPr>
      <t>755/</t>
    </r>
    <r>
      <rPr>
        <sz val="10"/>
        <rFont val="Arial"/>
        <family val="2"/>
        <charset val="238"/>
      </rPr>
      <t xml:space="preserve">3, </t>
    </r>
    <r>
      <rPr>
        <sz val="10"/>
        <color rgb="FF0070C0"/>
        <rFont val="Arial"/>
        <family val="2"/>
        <charset val="238"/>
      </rPr>
      <t>Hodolany, 779 00</t>
    </r>
    <r>
      <rPr>
        <sz val="10"/>
        <rFont val="Arial"/>
        <family val="2"/>
        <charset val="238"/>
      </rPr>
      <t xml:space="preserve"> Olomouc</t>
    </r>
  </si>
  <si>
    <r>
      <t xml:space="preserve">U Hradiska 7/4, </t>
    </r>
    <r>
      <rPr>
        <sz val="10"/>
        <color rgb="FF0070C0"/>
        <rFont val="Arial"/>
        <family val="2"/>
        <charset val="238"/>
      </rPr>
      <t xml:space="preserve">Klášterní Hradisko, </t>
    </r>
    <r>
      <rPr>
        <sz val="10"/>
        <color theme="1"/>
        <rFont val="Arial"/>
        <family val="2"/>
        <charset val="238"/>
      </rPr>
      <t>779 00 Olomouc</t>
    </r>
  </si>
  <si>
    <r>
      <t>Studentská 1384,</t>
    </r>
    <r>
      <rPr>
        <sz val="11"/>
        <color rgb="FF0070C0"/>
        <rFont val="Arial"/>
        <family val="2"/>
        <charset val="238"/>
      </rPr>
      <t xml:space="preserve"> Hranice I-Město, </t>
    </r>
    <r>
      <rPr>
        <sz val="11"/>
        <color theme="1"/>
        <rFont val="Arial"/>
        <family val="2"/>
        <charset val="238"/>
      </rPr>
      <t>753 01 Hranice</t>
    </r>
  </si>
  <si>
    <r>
      <t xml:space="preserve">Komenského sady 257/26, </t>
    </r>
    <r>
      <rPr>
        <sz val="11"/>
        <color rgb="FF0070C0"/>
        <rFont val="Arial"/>
        <family val="2"/>
        <charset val="238"/>
      </rPr>
      <t xml:space="preserve">Lipník nad Bečvou I-Město, </t>
    </r>
    <r>
      <rPr>
        <sz val="11"/>
        <color theme="1"/>
        <rFont val="Arial"/>
        <family val="2"/>
        <charset val="238"/>
      </rPr>
      <t>751 31 Lipník nad Bečvou</t>
    </r>
  </si>
  <si>
    <r>
      <t xml:space="preserve">Jurikova 588, </t>
    </r>
    <r>
      <rPr>
        <sz val="11"/>
        <color rgb="FF0070C0"/>
        <rFont val="Arial"/>
        <family val="2"/>
        <charset val="238"/>
      </rPr>
      <t xml:space="preserve">Hranice I-Město, </t>
    </r>
    <r>
      <rPr>
        <sz val="11"/>
        <color theme="1"/>
        <rFont val="Arial"/>
        <family val="2"/>
        <charset val="238"/>
      </rPr>
      <t>753 01 Hranice</t>
    </r>
  </si>
  <si>
    <r>
      <t xml:space="preserve">Gen. Krátkého </t>
    </r>
    <r>
      <rPr>
        <sz val="10"/>
        <color rgb="FF0070C0"/>
        <rFont val="Arial"/>
        <family val="2"/>
        <charset val="238"/>
      </rPr>
      <t>950/</t>
    </r>
    <r>
      <rPr>
        <sz val="10"/>
        <color theme="1"/>
        <rFont val="Arial"/>
        <family val="2"/>
        <charset val="238"/>
      </rPr>
      <t xml:space="preserve">1, </t>
    </r>
    <r>
      <rPr>
        <sz val="10"/>
        <color rgb="FF0070C0"/>
        <rFont val="Arial"/>
        <family val="2"/>
        <charset val="238"/>
      </rPr>
      <t>787 01</t>
    </r>
    <r>
      <rPr>
        <sz val="10"/>
        <color theme="1"/>
        <rFont val="Arial"/>
        <family val="2"/>
        <charset val="238"/>
      </rPr>
      <t xml:space="preserve"> Šumperk</t>
    </r>
  </si>
  <si>
    <r>
      <t xml:space="preserve">Zemědělská </t>
    </r>
    <r>
      <rPr>
        <sz val="10"/>
        <color rgb="FF0070C0"/>
        <rFont val="Arial"/>
        <family val="2"/>
        <charset val="238"/>
      </rPr>
      <t>2115/</t>
    </r>
    <r>
      <rPr>
        <sz val="10"/>
        <color theme="1"/>
        <rFont val="Arial"/>
        <family val="2"/>
        <charset val="238"/>
      </rPr>
      <t>3, 787 01 Šumperk</t>
    </r>
  </si>
  <si>
    <r>
      <t xml:space="preserve">Tyršova 781/11, Lipník nad Bečvou I-Město, </t>
    </r>
    <r>
      <rPr>
        <sz val="11"/>
        <color rgb="FF0070C0"/>
        <rFont val="Arial"/>
        <family val="2"/>
        <charset val="238"/>
      </rPr>
      <t>751 31 Lipník nad Bečvou</t>
    </r>
  </si>
  <si>
    <r>
      <t>Dukelská 680</t>
    </r>
    <r>
      <rPr>
        <sz val="11"/>
        <color rgb="FF0070C0"/>
        <rFont val="Arial"/>
        <family val="2"/>
        <charset val="238"/>
      </rPr>
      <t>/7</t>
    </r>
    <r>
      <rPr>
        <sz val="11"/>
        <color theme="1"/>
        <rFont val="Arial"/>
        <family val="2"/>
        <charset val="238"/>
      </rPr>
      <t>, 790 01 Jeseník</t>
    </r>
  </si>
  <si>
    <r>
      <t>Hrubá Voda</t>
    </r>
    <r>
      <rPr>
        <sz val="10"/>
        <color rgb="FF0070C0"/>
        <rFont val="Arial"/>
        <family val="2"/>
        <charset val="238"/>
      </rPr>
      <t xml:space="preserve">, č. p. </t>
    </r>
    <r>
      <rPr>
        <sz val="10"/>
        <rFont val="Arial"/>
        <family val="2"/>
        <charset val="238"/>
      </rPr>
      <t xml:space="preserve"> 11, pošta Hlubočky 783 61</t>
    </r>
    <r>
      <rPr>
        <sz val="10"/>
        <color rgb="FF0070C0"/>
        <rFont val="Arial"/>
        <family val="2"/>
        <charset val="238"/>
      </rPr>
      <t xml:space="preserve"> Hrubá Voda</t>
    </r>
  </si>
  <si>
    <r>
      <t>Mladeč, Nové Zámky</t>
    </r>
    <r>
      <rPr>
        <sz val="10"/>
        <color rgb="FF0070C0"/>
        <rFont val="Arial"/>
        <family val="2"/>
        <charset val="238"/>
      </rPr>
      <t>,  č.p. 2</t>
    </r>
    <r>
      <rPr>
        <sz val="10"/>
        <rFont val="Arial"/>
        <family val="2"/>
        <charset val="238"/>
      </rPr>
      <t>, 784 01 Litovel</t>
    </r>
  </si>
  <si>
    <r>
      <t xml:space="preserve">Sadová </t>
    </r>
    <r>
      <rPr>
        <sz val="10"/>
        <color rgb="FF0070C0"/>
        <rFont val="Arial"/>
        <family val="2"/>
        <charset val="238"/>
      </rPr>
      <t>1426/</t>
    </r>
    <r>
      <rPr>
        <sz val="10"/>
        <rFont val="Arial"/>
        <family val="2"/>
        <charset val="238"/>
      </rPr>
      <t>7, 785 01 Šternberk</t>
    </r>
  </si>
  <si>
    <r>
      <t xml:space="preserve">Libina </t>
    </r>
    <r>
      <rPr>
        <sz val="10"/>
        <color rgb="FF0070C0"/>
        <rFont val="Arial"/>
        <family val="2"/>
        <charset val="238"/>
      </rPr>
      <t>č.p.</t>
    </r>
    <r>
      <rPr>
        <sz val="10"/>
        <rFont val="Arial"/>
        <family val="2"/>
        <charset val="238"/>
      </rPr>
      <t xml:space="preserve"> 540, 788 05 Libina</t>
    </r>
  </si>
  <si>
    <r>
      <t>789 62 Olšany</t>
    </r>
    <r>
      <rPr>
        <sz val="10"/>
        <color rgb="FF0070C0"/>
        <rFont val="Arial"/>
        <family val="2"/>
        <charset val="238"/>
      </rPr>
      <t xml:space="preserve"> č.p. </t>
    </r>
    <r>
      <rPr>
        <sz val="10"/>
        <rFont val="Arial"/>
        <family val="2"/>
        <charset val="238"/>
      </rPr>
      <t>105</t>
    </r>
  </si>
  <si>
    <r>
      <t xml:space="preserve">Jesenec </t>
    </r>
    <r>
      <rPr>
        <sz val="10"/>
        <color rgb="FF0070C0"/>
        <rFont val="Arial"/>
        <family val="2"/>
        <charset val="238"/>
      </rPr>
      <t>č.p</t>
    </r>
    <r>
      <rPr>
        <sz val="10"/>
        <rFont val="Arial"/>
        <family val="2"/>
        <charset val="238"/>
      </rPr>
      <t xml:space="preserve">.1, 798 53 </t>
    </r>
  </si>
  <si>
    <r>
      <t>Pavlovice u Přerova</t>
    </r>
    <r>
      <rPr>
        <sz val="10"/>
        <color rgb="FF0070C0"/>
        <rFont val="Arial"/>
        <family val="2"/>
        <charset val="238"/>
      </rPr>
      <t>, č.p</t>
    </r>
    <r>
      <rPr>
        <sz val="10"/>
        <rFont val="Arial"/>
        <family val="2"/>
        <charset val="238"/>
      </rPr>
      <t>. 95, 751 12</t>
    </r>
  </si>
  <si>
    <r>
      <t>Radkova Lhota</t>
    </r>
    <r>
      <rPr>
        <sz val="10"/>
        <color rgb="FF0070C0"/>
        <rFont val="Arial"/>
        <family val="2"/>
        <charset val="238"/>
      </rPr>
      <t>, č.p.</t>
    </r>
    <r>
      <rPr>
        <sz val="10"/>
        <rFont val="Arial"/>
        <family val="2"/>
        <charset val="238"/>
      </rPr>
      <t xml:space="preserve"> 16, 751 14 Dřevohostice</t>
    </r>
  </si>
  <si>
    <r>
      <t xml:space="preserve">Nádražní </t>
    </r>
    <r>
      <rPr>
        <sz val="10"/>
        <color rgb="FF0070C0"/>
        <rFont val="Arial"/>
        <family val="2"/>
        <charset val="238"/>
      </rPr>
      <t>č.p.</t>
    </r>
    <r>
      <rPr>
        <sz val="10"/>
        <rFont val="Arial"/>
        <family val="2"/>
        <charset val="238"/>
      </rPr>
      <t xml:space="preserve">94, </t>
    </r>
    <r>
      <rPr>
        <sz val="10"/>
        <color theme="7"/>
        <rFont val="Arial"/>
        <family val="2"/>
        <charset val="238"/>
      </rPr>
      <t>Tovačov-I. Město,</t>
    </r>
    <r>
      <rPr>
        <sz val="10"/>
        <rFont val="Arial"/>
        <family val="2"/>
        <charset val="238"/>
      </rPr>
      <t xml:space="preserve"> 751 01 Tovačov</t>
    </r>
  </si>
  <si>
    <r>
      <t>Skalička</t>
    </r>
    <r>
      <rPr>
        <sz val="10"/>
        <color rgb="FF0070C0"/>
        <rFont val="Arial"/>
        <family val="2"/>
        <charset val="238"/>
      </rPr>
      <t>, č.p.</t>
    </r>
    <r>
      <rPr>
        <sz val="10"/>
        <rFont val="Arial"/>
        <family val="2"/>
        <charset val="238"/>
      </rPr>
      <t xml:space="preserve"> 1, 753 52 </t>
    </r>
  </si>
  <si>
    <r>
      <t>Kokory</t>
    </r>
    <r>
      <rPr>
        <sz val="10"/>
        <color rgb="FF0070C0"/>
        <rFont val="Arial"/>
        <family val="2"/>
        <charset val="238"/>
      </rPr>
      <t>, č.p.</t>
    </r>
    <r>
      <rPr>
        <sz val="10"/>
        <rFont val="Arial"/>
        <family val="2"/>
        <charset val="238"/>
      </rPr>
      <t xml:space="preserve"> 54, 751 05 </t>
    </r>
  </si>
  <si>
    <r>
      <t>Rokytnice</t>
    </r>
    <r>
      <rPr>
        <sz val="10"/>
        <color rgb="FF0070C0"/>
        <rFont val="Arial"/>
        <family val="2"/>
        <charset val="238"/>
      </rPr>
      <t>, č.p.</t>
    </r>
    <r>
      <rPr>
        <sz val="10"/>
        <rFont val="Arial"/>
        <family val="2"/>
        <charset val="238"/>
      </rPr>
      <t xml:space="preserve">1, 751 04 </t>
    </r>
  </si>
  <si>
    <t>Adresa - doplněna na základě kontroly na ZL.</t>
  </si>
  <si>
    <t>779 00 Olomouc, Aksamitova 557/8</t>
  </si>
  <si>
    <r>
      <rPr>
        <b/>
        <sz val="9"/>
        <color rgb="FF00B050"/>
        <rFont val="Arial"/>
        <family val="2"/>
        <charset val="238"/>
      </rPr>
      <t>Změna v sídle PO, dle Rejstříku škol Zastupitelstvo 14.2.2022 -</t>
    </r>
    <r>
      <rPr>
        <sz val="9"/>
        <color rgb="FF00B050"/>
        <rFont val="Arial"/>
        <family val="2"/>
        <charset val="238"/>
      </rPr>
      <t>původní adresa Blanická 16, 772 00 Olomouc- nové sídlo: 779 00 Olomouc, Hodolany, Blanická 471/16</t>
    </r>
  </si>
  <si>
    <r>
      <t xml:space="preserve">Studentská 1095, </t>
    </r>
    <r>
      <rPr>
        <sz val="10"/>
        <color rgb="FF00B050"/>
        <rFont val="Arial"/>
        <family val="2"/>
        <charset val="238"/>
      </rPr>
      <t>Hranice I-Město</t>
    </r>
    <r>
      <rPr>
        <sz val="10"/>
        <color theme="1"/>
        <rFont val="Arial"/>
        <family val="2"/>
        <charset val="238"/>
      </rPr>
      <t>, 753 01 Hranice</t>
    </r>
  </si>
  <si>
    <r>
      <rPr>
        <b/>
        <sz val="9"/>
        <color rgb="FF00B050"/>
        <rFont val="Arial"/>
        <family val="2"/>
        <charset val="238"/>
      </rPr>
      <t>Změna v sídle PO, dle Rejstříku škol Zastupitelstvo 14.2.2022 -</t>
    </r>
    <r>
      <rPr>
        <sz val="9"/>
        <color rgb="FF00B050"/>
        <rFont val="Arial"/>
        <family val="2"/>
        <charset val="238"/>
      </rPr>
      <t>původní adresa Studentská 1095, 753 01 Hranice - nové sídlo: 7753 01 Hranice, Hranice I-Město, Studentská 1095</t>
    </r>
  </si>
  <si>
    <r>
      <rPr>
        <b/>
        <sz val="9"/>
        <color rgb="FF00B050"/>
        <rFont val="Arial"/>
        <family val="2"/>
        <charset val="238"/>
      </rPr>
      <t>Změna v sídle PO, dle Rejstříku škol Zastupitelstvo 14.2.2022 -</t>
    </r>
    <r>
      <rPr>
        <sz val="9"/>
        <color rgb="FF00B050"/>
        <rFont val="Arial"/>
        <family val="2"/>
        <charset val="238"/>
      </rPr>
      <t>původní adresa Malá Dlážka 4, 750 05 Přerov - nové sídlo: 750 02 Přerov, Přerov I-Město, Malá Dlážka 589/4</t>
    </r>
  </si>
  <si>
    <r>
      <rPr>
        <b/>
        <sz val="9"/>
        <color rgb="FF00B050"/>
        <rFont val="Arial"/>
        <family val="2"/>
        <charset val="238"/>
      </rPr>
      <t>Změna v sídle PO, dle Rejstříku škol Zastupitelstvo 14.2.2022 -</t>
    </r>
    <r>
      <rPr>
        <sz val="9"/>
        <color rgb="FF00B050"/>
        <rFont val="Arial"/>
        <family val="2"/>
        <charset val="238"/>
      </rPr>
      <t>původní adresa nám. Spojenců 17, 796 01 Prostějov- nové sídlo: 796 01 Prostějov, nám. Spojenců 2555/17</t>
    </r>
  </si>
  <si>
    <r>
      <t xml:space="preserve">Změna v adrese (doplnění pop. č.)nabyla platnosti a účinnosti dnem jeho schválení Zastupitelstvem Olomouckého kraje tj. 21.6.2021. </t>
    </r>
    <r>
      <rPr>
        <sz val="8"/>
        <color rgb="FF00B050"/>
        <rFont val="Arial"/>
        <family val="2"/>
        <charset val="238"/>
      </rPr>
      <t>Změna v sídle PO, dle Rejstříku škol Zastupitelstvo 14.2.2022 -původní adresa Dukelská 1240/27, 790 01 Jeseník nové sídlo: 790 01 Jeseník, Dukelská 1240/27</t>
    </r>
  </si>
  <si>
    <r>
      <t xml:space="preserve">Změna názvu ze Střední zdravotnická škola, Šumperk, Kladská 2 na Střední zdravotnická škola a Vyšší odborná škola zdravotnická, Šumperk, příspěvková organizace, a to od  </t>
    </r>
    <r>
      <rPr>
        <b/>
        <sz val="8"/>
        <color rgb="FFFF0000"/>
        <rFont val="Arial"/>
        <family val="2"/>
        <charset val="238"/>
      </rPr>
      <t xml:space="preserve"> 1. 9. 2022. </t>
    </r>
    <r>
      <rPr>
        <b/>
        <sz val="8"/>
        <color rgb="FF00B050"/>
        <rFont val="Arial"/>
        <family val="2"/>
        <charset val="238"/>
      </rPr>
      <t>Změna v sídle PO, dle Rejstříku škol Zastupitelstvo 14.2.2022 -původní adresa Kladská 2, 787 01 Šumperk - nové sídlo: 7787 01 Šumperk, Kladská 234/2</t>
    </r>
  </si>
  <si>
    <r>
      <rPr>
        <b/>
        <sz val="9"/>
        <color rgb="FF00B050"/>
        <rFont val="Arial"/>
        <family val="2"/>
        <charset val="238"/>
      </rPr>
      <t>Změna v sídle PO, dle Rejstříku škol Zastupitelstvo 14.2.2022 -</t>
    </r>
    <r>
      <rPr>
        <sz val="9"/>
        <color rgb="FF00B050"/>
        <rFont val="Arial"/>
        <family val="2"/>
        <charset val="238"/>
      </rPr>
      <t>původní adresa nám. Vodní 27, 789 85 Mohelnice  - nové sídlo: 789 85 Mohelnice, Vodní 248/27</t>
    </r>
  </si>
  <si>
    <r>
      <t>Kontrola provedena na ZL k 23.11.2021 (původní název Odborné učiliště a Praktická škola, Lipová - lázně 458).</t>
    </r>
    <r>
      <rPr>
        <sz val="8"/>
        <color rgb="FF00B050"/>
        <rFont val="Arial"/>
        <family val="2"/>
        <charset val="238"/>
      </rPr>
      <t>Změna v sídle PO, dle Rejstříku škol Zastupitelstvo 14.2.2022 -původní adresa nám. 790 61 Lipová - lázně 458  - nové sídlo: 790 61 Lipová – lázně, č. p. 458</t>
    </r>
  </si>
  <si>
    <t>Vypracoval:</t>
  </si>
  <si>
    <r>
      <t xml:space="preserve">  030X </t>
    </r>
    <r>
      <rPr>
        <vertAlign val="superscript"/>
        <sz val="10"/>
        <rFont val="Arial"/>
        <family val="2"/>
        <charset val="238"/>
      </rPr>
      <t>)2,3</t>
    </r>
  </si>
  <si>
    <r>
      <t xml:space="preserve">  031X </t>
    </r>
    <r>
      <rPr>
        <vertAlign val="superscript"/>
        <sz val="10"/>
        <rFont val="Arial"/>
        <family val="2"/>
        <charset val="238"/>
      </rPr>
      <t>)2,3</t>
    </r>
  </si>
  <si>
    <r>
      <t xml:space="preserve">000X </t>
    </r>
    <r>
      <rPr>
        <vertAlign val="superscript"/>
        <sz val="10"/>
        <rFont val="Arial"/>
        <family val="2"/>
        <charset val="238"/>
      </rPr>
      <t>)2,3</t>
    </r>
  </si>
  <si>
    <r>
      <t>001X</t>
    </r>
    <r>
      <rPr>
        <vertAlign val="superscript"/>
        <sz val="10"/>
        <rFont val="Arial"/>
        <family val="2"/>
        <charset val="238"/>
      </rPr>
      <t>)2.3</t>
    </r>
  </si>
  <si>
    <r>
      <t>030X)</t>
    </r>
    <r>
      <rPr>
        <vertAlign val="superscript"/>
        <sz val="8"/>
        <rFont val="Arial"/>
        <family val="2"/>
        <charset val="238"/>
      </rPr>
      <t>2,3</t>
    </r>
  </si>
  <si>
    <r>
      <t>000X</t>
    </r>
    <r>
      <rPr>
        <vertAlign val="superscript"/>
        <sz val="8"/>
        <rFont val="Arial"/>
        <family val="2"/>
        <charset val="238"/>
      </rPr>
      <t>)2,3</t>
    </r>
  </si>
  <si>
    <r>
      <t>031X</t>
    </r>
    <r>
      <rPr>
        <vertAlign val="superscript"/>
        <sz val="8"/>
        <rFont val="Arial"/>
        <family val="2"/>
        <charset val="238"/>
      </rPr>
      <t>)2,3</t>
    </r>
  </si>
  <si>
    <r>
      <t>001X</t>
    </r>
    <r>
      <rPr>
        <vertAlign val="superscript"/>
        <sz val="10"/>
        <rFont val="Arial"/>
        <family val="2"/>
        <charset val="238"/>
      </rPr>
      <t>)</t>
    </r>
    <r>
      <rPr>
        <vertAlign val="superscript"/>
        <sz val="8"/>
        <rFont val="Arial"/>
        <family val="2"/>
        <charset val="238"/>
      </rPr>
      <t>2,3</t>
    </r>
  </si>
  <si>
    <t>Pečovatelská služba</t>
  </si>
  <si>
    <t>Centrum denních služeb</t>
  </si>
  <si>
    <t>Chráněné bydlení</t>
  </si>
  <si>
    <t/>
  </si>
  <si>
    <t>0022</t>
  </si>
  <si>
    <t>0025</t>
  </si>
  <si>
    <t>0031</t>
  </si>
  <si>
    <t>Hostinská činnost</t>
  </si>
  <si>
    <t>Pronájem společenské místnosti</t>
  </si>
  <si>
    <t>Pronájem kadeřnictví</t>
  </si>
  <si>
    <t>ORJ 22</t>
  </si>
  <si>
    <t>ORJ 25</t>
  </si>
  <si>
    <t>ORJ 31</t>
  </si>
  <si>
    <t>ORG 190</t>
  </si>
  <si>
    <t>ORG 220</t>
  </si>
  <si>
    <t>ORG 310</t>
  </si>
  <si>
    <t>Pečovatelská služba, Centrum denních služeb, Chráněné bydlení</t>
  </si>
  <si>
    <t>Ing. Eva Janalíková</t>
  </si>
  <si>
    <t>PhDr. Karla Boháčková</t>
  </si>
  <si>
    <t>Pronájem kadeřnice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</si>
</sst>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0" x14ac:knownFonts="1">
    <font>
      <sz val="11"/>
      <color theme="1"/>
      <name val="Calibri"/>
      <family val="2"/>
      <charset val="238"/>
      <scheme val="minor"/>
    </font>
    <font>
      <sz val="11"/>
      <color theme="1"/>
      <name val="Arial"/>
      <family val="2"/>
      <charset val="238"/>
    </font>
    <font>
      <sz val="10"/>
      <name val="Arial"/>
      <family val="2"/>
      <charset val="238"/>
    </font>
    <font>
      <b/>
      <sz val="12"/>
      <name val="Arial"/>
      <family val="2"/>
      <charset val="238"/>
    </font>
    <font>
      <b/>
      <sz val="10"/>
      <name val="Arial"/>
      <family val="2"/>
      <charset val="238"/>
    </font>
    <font>
      <b/>
      <sz val="12"/>
      <color theme="1"/>
      <name val="Arial"/>
      <family val="2"/>
      <charset val="238"/>
    </font>
    <font>
      <b/>
      <sz val="16"/>
      <color theme="1"/>
      <name val="Arial"/>
      <family val="2"/>
      <charset val="238"/>
    </font>
    <font>
      <b/>
      <sz val="11"/>
      <color theme="1"/>
      <name val="Calibri"/>
      <family val="2"/>
      <charset val="238"/>
      <scheme val="minor"/>
    </font>
    <font>
      <sz val="16"/>
      <name val="Arial"/>
      <family val="2"/>
      <charset val="238"/>
    </font>
    <font>
      <b/>
      <sz val="11"/>
      <name val="Arial"/>
      <family val="2"/>
      <charset val="238"/>
    </font>
    <font>
      <b/>
      <sz val="16"/>
      <name val="Arial"/>
      <family val="2"/>
      <charset val="238"/>
    </font>
    <font>
      <sz val="8"/>
      <name val="Arial"/>
      <family val="2"/>
      <charset val="238"/>
    </font>
    <font>
      <b/>
      <sz val="11"/>
      <color theme="1"/>
      <name val="Arial"/>
      <family val="2"/>
      <charset val="238"/>
    </font>
    <font>
      <sz val="10"/>
      <color theme="1"/>
      <name val="Arial"/>
      <family val="2"/>
      <charset val="238"/>
    </font>
    <font>
      <sz val="10"/>
      <color theme="1"/>
      <name val="Arial CE"/>
      <charset val="238"/>
    </font>
    <font>
      <sz val="10"/>
      <name val="Arial CE"/>
      <charset val="238"/>
    </font>
    <font>
      <b/>
      <sz val="8"/>
      <name val="Arial"/>
      <family val="2"/>
      <charset val="238"/>
    </font>
    <font>
      <b/>
      <sz val="14"/>
      <name val="Arial"/>
      <family val="2"/>
      <charset val="238"/>
    </font>
    <font>
      <b/>
      <sz val="26"/>
      <name val="Arial"/>
      <family val="2"/>
      <charset val="238"/>
    </font>
    <font>
      <sz val="10"/>
      <name val="Calibri"/>
      <family val="2"/>
      <charset val="238"/>
      <scheme val="minor"/>
    </font>
    <font>
      <sz val="10"/>
      <color theme="1"/>
      <name val="Calibri"/>
      <family val="2"/>
      <charset val="238"/>
      <scheme val="minor"/>
    </font>
    <font>
      <b/>
      <sz val="18"/>
      <name val="Arial"/>
      <family val="2"/>
      <charset val="238"/>
    </font>
    <font>
      <sz val="9"/>
      <name val="Arial"/>
      <family val="2"/>
      <charset val="238"/>
    </font>
    <font>
      <b/>
      <sz val="14"/>
      <color theme="1"/>
      <name val="Calibri"/>
      <family val="2"/>
      <charset val="238"/>
      <scheme val="minor"/>
    </font>
    <font>
      <sz val="11"/>
      <color rgb="FF0070C0"/>
      <name val="Calibri"/>
      <family val="2"/>
      <charset val="238"/>
      <scheme val="minor"/>
    </font>
    <font>
      <b/>
      <sz val="14"/>
      <color rgb="FF0070C0"/>
      <name val="Calibri"/>
      <family val="2"/>
      <charset val="238"/>
      <scheme val="minor"/>
    </font>
    <font>
      <b/>
      <sz val="24"/>
      <name val="Arial"/>
      <family val="2"/>
      <charset val="238"/>
    </font>
    <font>
      <sz val="11"/>
      <name val="Arial"/>
      <family val="2"/>
      <charset val="238"/>
    </font>
    <font>
      <sz val="11"/>
      <color theme="1"/>
      <name val="Calibri"/>
      <family val="2"/>
      <charset val="238"/>
    </font>
    <font>
      <b/>
      <sz val="7"/>
      <name val="Arial"/>
      <family val="2"/>
      <charset val="238"/>
    </font>
    <font>
      <b/>
      <sz val="10"/>
      <color theme="1"/>
      <name val="Calibri"/>
      <family val="2"/>
      <charset val="238"/>
      <scheme val="minor"/>
    </font>
    <font>
      <sz val="11"/>
      <name val="Calibri"/>
      <family val="2"/>
      <charset val="238"/>
      <scheme val="minor"/>
    </font>
    <font>
      <b/>
      <sz val="6"/>
      <name val="Arial"/>
      <family val="2"/>
      <charset val="238"/>
    </font>
    <font>
      <sz val="10"/>
      <color rgb="FFFF0000"/>
      <name val="Arial"/>
      <family val="2"/>
      <charset val="238"/>
    </font>
    <font>
      <sz val="12"/>
      <color theme="1"/>
      <name val="Calibri"/>
      <family val="2"/>
      <charset val="238"/>
      <scheme val="minor"/>
    </font>
    <font>
      <b/>
      <sz val="16"/>
      <color theme="1"/>
      <name val="Calibri"/>
      <family val="2"/>
      <charset val="238"/>
      <scheme val="minor"/>
    </font>
    <font>
      <b/>
      <sz val="12"/>
      <color theme="1"/>
      <name val="Calibri"/>
      <family val="2"/>
      <charset val="238"/>
      <scheme val="minor"/>
    </font>
    <font>
      <b/>
      <sz val="10"/>
      <name val="Calibri"/>
      <family val="2"/>
      <charset val="238"/>
      <scheme val="minor"/>
    </font>
    <font>
      <sz val="7"/>
      <color rgb="FFFF0000"/>
      <name val="Arial"/>
      <family val="2"/>
      <charset val="238"/>
    </font>
    <font>
      <sz val="7"/>
      <color rgb="FFFF0000"/>
      <name val="Calibri"/>
      <family val="2"/>
      <charset val="238"/>
      <scheme val="minor"/>
    </font>
    <font>
      <b/>
      <u/>
      <sz val="10"/>
      <name val="Calibri"/>
      <family val="2"/>
      <charset val="238"/>
      <scheme val="minor"/>
    </font>
    <font>
      <b/>
      <sz val="12"/>
      <color rgb="FFFF0000"/>
      <name val="Arial"/>
      <family val="2"/>
      <charset val="238"/>
    </font>
    <font>
      <b/>
      <sz val="11.5"/>
      <color rgb="FFFF0000"/>
      <name val="Arial"/>
      <family val="2"/>
      <charset val="238"/>
    </font>
    <font>
      <b/>
      <u/>
      <sz val="11"/>
      <name val="Calibri"/>
      <family val="2"/>
      <charset val="238"/>
      <scheme val="minor"/>
    </font>
    <font>
      <u/>
      <sz val="10"/>
      <name val="Arial"/>
      <family val="2"/>
      <charset val="238"/>
    </font>
    <font>
      <b/>
      <u/>
      <sz val="10"/>
      <name val="Arial"/>
      <family val="2"/>
      <charset val="238"/>
    </font>
    <font>
      <b/>
      <sz val="9"/>
      <name val="Arial"/>
      <family val="2"/>
      <charset val="238"/>
    </font>
    <font>
      <sz val="9"/>
      <color theme="1"/>
      <name val="Calibri"/>
      <family val="2"/>
      <charset val="238"/>
      <scheme val="minor"/>
    </font>
    <font>
      <sz val="12"/>
      <color theme="1"/>
      <name val="Arial"/>
      <family val="2"/>
      <charset val="238"/>
    </font>
    <font>
      <vertAlign val="superscript"/>
      <sz val="10"/>
      <color theme="1"/>
      <name val="Arial CE"/>
      <charset val="238"/>
    </font>
    <font>
      <vertAlign val="superscript"/>
      <sz val="10"/>
      <name val="Arial"/>
      <family val="2"/>
      <charset val="238"/>
    </font>
    <font>
      <sz val="9"/>
      <color indexed="81"/>
      <name val="Tahoma"/>
      <family val="2"/>
      <charset val="238"/>
    </font>
    <font>
      <b/>
      <sz val="9"/>
      <color indexed="81"/>
      <name val="Tahoma"/>
      <family val="2"/>
      <charset val="238"/>
    </font>
    <font>
      <b/>
      <i/>
      <sz val="9"/>
      <color indexed="81"/>
      <name val="Tahoma"/>
      <family val="2"/>
      <charset val="238"/>
    </font>
    <font>
      <b/>
      <u/>
      <sz val="9"/>
      <color indexed="81"/>
      <name val="Tahoma"/>
      <family val="2"/>
      <charset val="238"/>
    </font>
    <font>
      <vertAlign val="superscript"/>
      <sz val="8"/>
      <name val="Arial"/>
      <family val="2"/>
      <charset val="238"/>
    </font>
    <font>
      <sz val="11"/>
      <color theme="1"/>
      <name val="Calibri"/>
      <family val="2"/>
      <charset val="238"/>
      <scheme val="minor"/>
    </font>
    <font>
      <sz val="11"/>
      <color rgb="FFFF0000"/>
      <name val="Calibri"/>
      <family val="2"/>
      <charset val="238"/>
      <scheme val="minor"/>
    </font>
    <font>
      <sz val="12"/>
      <name val="Arial"/>
      <family val="2"/>
      <charset val="238"/>
    </font>
    <font>
      <sz val="24"/>
      <color theme="1"/>
      <name val="Calibri"/>
      <family val="2"/>
      <charset val="238"/>
      <scheme val="minor"/>
    </font>
    <font>
      <b/>
      <sz val="14"/>
      <color indexed="8"/>
      <name val="Arial"/>
      <family val="2"/>
      <charset val="238"/>
    </font>
    <font>
      <b/>
      <i/>
      <sz val="16"/>
      <color indexed="8"/>
      <name val="Arial"/>
      <family val="2"/>
      <charset val="238"/>
    </font>
    <font>
      <sz val="11"/>
      <color rgb="FFFF0000"/>
      <name val="Arial"/>
      <family val="2"/>
      <charset val="238"/>
    </font>
    <font>
      <sz val="11"/>
      <color theme="1"/>
      <name val="Arial"/>
      <family val="2"/>
      <charset val="238"/>
    </font>
    <font>
      <sz val="18"/>
      <color theme="1"/>
      <name val="Arial"/>
      <family val="2"/>
      <charset val="238"/>
    </font>
    <font>
      <sz val="8"/>
      <color rgb="FFFF0000"/>
      <name val="Arial"/>
      <family val="2"/>
      <charset val="238"/>
    </font>
    <font>
      <sz val="9"/>
      <color rgb="FFFF0000"/>
      <name val="Arial"/>
      <family val="2"/>
      <charset val="238"/>
    </font>
    <font>
      <sz val="12"/>
      <color rgb="FFFF0000"/>
      <name val="Arial"/>
      <family val="2"/>
      <charset val="238"/>
    </font>
    <font>
      <sz val="9"/>
      <color theme="1"/>
      <name val="Arial"/>
      <family val="2"/>
      <charset val="238"/>
    </font>
    <font>
      <sz val="9"/>
      <color rgb="FFFF0000"/>
      <name val="Calibri"/>
      <family val="2"/>
      <charset val="238"/>
      <scheme val="minor"/>
    </font>
    <font>
      <sz val="9"/>
      <color theme="3"/>
      <name val="Arial"/>
      <family val="2"/>
      <charset val="238"/>
    </font>
    <font>
      <sz val="9"/>
      <color rgb="FF00B050"/>
      <name val="Arial"/>
      <family val="2"/>
      <charset val="238"/>
    </font>
    <font>
      <b/>
      <sz val="9"/>
      <color rgb="FF00B050"/>
      <name val="Arial"/>
      <family val="2"/>
      <charset val="238"/>
    </font>
    <font>
      <sz val="11"/>
      <color rgb="FF00B050"/>
      <name val="Arial"/>
      <family val="2"/>
      <charset val="238"/>
    </font>
    <font>
      <sz val="10"/>
      <color rgb="FF00B050"/>
      <name val="Arial"/>
      <family val="2"/>
      <charset val="238"/>
    </font>
    <font>
      <b/>
      <sz val="9"/>
      <color theme="3"/>
      <name val="Arial"/>
      <family val="2"/>
      <charset val="238"/>
    </font>
    <font>
      <b/>
      <sz val="8"/>
      <color rgb="FFFF0000"/>
      <name val="Arial"/>
      <family val="2"/>
      <charset val="238"/>
    </font>
    <font>
      <b/>
      <sz val="8"/>
      <color rgb="FF00B050"/>
      <name val="Arial"/>
      <family val="2"/>
      <charset val="238"/>
    </font>
    <font>
      <sz val="8"/>
      <color rgb="FFFF0000"/>
      <name val="Calibri"/>
      <family val="2"/>
      <charset val="238"/>
      <scheme val="minor"/>
    </font>
    <font>
      <sz val="8"/>
      <color rgb="FF00B050"/>
      <name val="Arial"/>
      <family val="2"/>
      <charset val="238"/>
    </font>
    <font>
      <b/>
      <sz val="10"/>
      <color rgb="FF7030A0"/>
      <name val="Arial"/>
      <family val="2"/>
      <charset val="238"/>
    </font>
    <font>
      <b/>
      <sz val="9"/>
      <color rgb="FF7030A0"/>
      <name val="Arial"/>
      <family val="2"/>
      <charset val="238"/>
    </font>
    <font>
      <b/>
      <sz val="10"/>
      <color theme="9"/>
      <name val="Arial"/>
      <family val="2"/>
      <charset val="238"/>
    </font>
    <font>
      <sz val="11"/>
      <color theme="7"/>
      <name val="Arial"/>
      <family val="2"/>
      <charset val="238"/>
    </font>
    <font>
      <sz val="10"/>
      <color theme="7"/>
      <name val="Arial"/>
      <family val="2"/>
      <charset val="238"/>
    </font>
    <font>
      <b/>
      <sz val="8"/>
      <color rgb="FF7030A0"/>
      <name val="Arial"/>
      <family val="2"/>
      <charset val="238"/>
    </font>
    <font>
      <sz val="11"/>
      <color rgb="FF0070C0"/>
      <name val="Arial"/>
      <family val="2"/>
      <charset val="238"/>
    </font>
    <font>
      <sz val="10"/>
      <color rgb="FF0070C0"/>
      <name val="Arial"/>
      <family val="2"/>
      <charset val="238"/>
    </font>
    <font>
      <sz val="9"/>
      <color rgb="FF0070C0"/>
      <name val="Arial"/>
      <family val="2"/>
      <charset val="238"/>
    </font>
    <font>
      <b/>
      <sz val="9"/>
      <color rgb="FF0070C0"/>
      <name val="Arial"/>
      <family val="2"/>
      <charset val="238"/>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26"/>
      </patternFill>
    </fill>
    <fill>
      <patternFill patternType="solid">
        <fgColor theme="0" tint="-4.9989318521683403E-2"/>
        <bgColor indexed="64"/>
      </patternFill>
    </fill>
    <fill>
      <patternFill patternType="solid">
        <fgColor rgb="FFE8E8E8"/>
        <bgColor indexed="64"/>
      </patternFill>
    </fill>
    <fill>
      <patternFill patternType="solid">
        <fgColor rgb="FFFFFF00"/>
        <bgColor indexed="64"/>
      </patternFill>
    </fill>
    <fill>
      <patternFill patternType="solid">
        <fgColor theme="0" tint="-4.9989318521683403E-2"/>
        <bgColor indexed="26"/>
      </patternFill>
    </fill>
    <fill>
      <patternFill patternType="solid">
        <fgColor theme="0" tint="-0.249977111117893"/>
        <bgColor indexed="26"/>
      </patternFill>
    </fill>
    <fill>
      <patternFill patternType="solid">
        <fgColor theme="0" tint="-0.14996795556505021"/>
        <bgColor indexed="26"/>
      </patternFill>
    </fill>
    <fill>
      <patternFill patternType="solid">
        <fgColor theme="0" tint="-0.14996795556505021"/>
        <bgColor indexed="64"/>
      </patternFill>
    </fill>
    <fill>
      <patternFill patternType="solid">
        <fgColor rgb="FFEAF3FA"/>
        <bgColor indexed="64"/>
      </patternFill>
    </fill>
  </fills>
  <borders count="25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indexed="64"/>
      </bottom>
      <diagonal/>
    </border>
    <border>
      <left style="thick">
        <color indexed="64"/>
      </left>
      <right style="thin">
        <color indexed="64"/>
      </right>
      <top/>
      <bottom style="thin">
        <color indexed="8"/>
      </bottom>
      <diagonal/>
    </border>
    <border>
      <left/>
      <right/>
      <top/>
      <bottom style="thin">
        <color indexed="8"/>
      </bottom>
      <diagonal/>
    </border>
    <border>
      <left/>
      <right style="thin">
        <color indexed="64"/>
      </right>
      <top/>
      <bottom style="thin">
        <color indexed="8"/>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n">
        <color indexed="64"/>
      </bottom>
      <diagonal/>
    </border>
    <border>
      <left/>
      <right/>
      <top/>
      <bottom style="thin">
        <color indexed="64"/>
      </bottom>
      <diagonal/>
    </border>
    <border>
      <left/>
      <right style="thick">
        <color auto="1"/>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auto="1"/>
      </left>
      <right/>
      <top style="thick">
        <color indexed="8"/>
      </top>
      <bottom style="thick">
        <color auto="1"/>
      </bottom>
      <diagonal/>
    </border>
    <border>
      <left/>
      <right/>
      <top style="thick">
        <color indexed="8"/>
      </top>
      <bottom style="thick">
        <color auto="1"/>
      </bottom>
      <diagonal/>
    </border>
    <border>
      <left/>
      <right style="thick">
        <color indexed="8"/>
      </right>
      <top style="thick">
        <color indexed="8"/>
      </top>
      <bottom style="thick">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8"/>
      </top>
      <bottom style="medium">
        <color indexed="64"/>
      </bottom>
      <diagonal/>
    </border>
    <border>
      <left/>
      <right style="thin">
        <color indexed="64"/>
      </right>
      <top style="thin">
        <color indexed="8"/>
      </top>
      <bottom style="medium">
        <color indexed="64"/>
      </bottom>
      <diagonal/>
    </border>
    <border>
      <left/>
      <right style="thick">
        <color indexed="64"/>
      </right>
      <top style="thin">
        <color indexed="8"/>
      </top>
      <bottom style="medium">
        <color indexed="64"/>
      </bottom>
      <diagonal/>
    </border>
    <border>
      <left style="thick">
        <color indexed="64"/>
      </left>
      <right style="thick">
        <color indexed="64"/>
      </right>
      <top/>
      <bottom style="medium">
        <color indexed="64"/>
      </bottom>
      <diagonal/>
    </border>
    <border>
      <left style="thick">
        <color auto="1"/>
      </left>
      <right/>
      <top style="thick">
        <color auto="1"/>
      </top>
      <bottom style="thin">
        <color indexed="8"/>
      </bottom>
      <diagonal/>
    </border>
    <border>
      <left style="thin">
        <color indexed="64"/>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
      <left style="thick">
        <color auto="1"/>
      </left>
      <right/>
      <top style="thin">
        <color indexed="64"/>
      </top>
      <bottom style="thin">
        <color indexed="64"/>
      </bottom>
      <diagonal/>
    </border>
    <border>
      <left style="thick">
        <color auto="1"/>
      </left>
      <right style="thin">
        <color indexed="64"/>
      </right>
      <top style="thin">
        <color indexed="64"/>
      </top>
      <bottom style="medium">
        <color indexed="64"/>
      </bottom>
      <diagonal/>
    </border>
    <border>
      <left style="thick">
        <color auto="1"/>
      </left>
      <right style="thin">
        <color indexed="64"/>
      </right>
      <top style="thin">
        <color indexed="64"/>
      </top>
      <bottom/>
      <diagonal/>
    </border>
    <border>
      <left style="thick">
        <color auto="1"/>
      </left>
      <right style="thin">
        <color indexed="64"/>
      </right>
      <top/>
      <bottom/>
      <diagonal/>
    </border>
    <border>
      <left style="thick">
        <color indexed="64"/>
      </left>
      <right style="thick">
        <color indexed="64"/>
      </right>
      <top style="thin">
        <color indexed="64"/>
      </top>
      <bottom/>
      <diagonal/>
    </border>
    <border>
      <left style="thick">
        <color auto="1"/>
      </left>
      <right style="thin">
        <color auto="1"/>
      </right>
      <top style="thick">
        <color auto="1"/>
      </top>
      <bottom style="thin">
        <color indexed="8"/>
      </bottom>
      <diagonal/>
    </border>
    <border>
      <left style="thick">
        <color indexed="64"/>
      </left>
      <right/>
      <top/>
      <bottom style="thick">
        <color indexed="64"/>
      </bottom>
      <diagonal/>
    </border>
    <border>
      <left/>
      <right style="thick">
        <color indexed="64"/>
      </right>
      <top/>
      <bottom style="thick">
        <color indexed="64"/>
      </bottom>
      <diagonal/>
    </border>
    <border>
      <left style="thick">
        <color auto="1"/>
      </left>
      <right/>
      <top/>
      <bottom style="thick">
        <color auto="1"/>
      </bottom>
      <diagonal/>
    </border>
    <border>
      <left style="thick">
        <color auto="1"/>
      </left>
      <right/>
      <top style="thick">
        <color indexed="8"/>
      </top>
      <bottom style="thick">
        <color auto="1"/>
      </bottom>
      <diagonal/>
    </border>
    <border>
      <left/>
      <right/>
      <top style="thick">
        <color indexed="8"/>
      </top>
      <bottom style="thick">
        <color auto="1"/>
      </bottom>
      <diagonal/>
    </border>
    <border>
      <left/>
      <right style="thick">
        <color auto="1"/>
      </right>
      <top style="thick">
        <color indexed="8"/>
      </top>
      <bottom style="thick">
        <color auto="1"/>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medium">
        <color indexed="64"/>
      </bottom>
      <diagonal/>
    </border>
    <border>
      <left style="thick">
        <color indexed="64"/>
      </left>
      <right style="thick">
        <color indexed="64"/>
      </right>
      <top style="medium">
        <color indexed="64"/>
      </top>
      <bottom style="thin">
        <color indexed="64"/>
      </bottom>
      <diagonal/>
    </border>
    <border>
      <left style="thin">
        <color indexed="64"/>
      </left>
      <right/>
      <top style="thin">
        <color indexed="64"/>
      </top>
      <bottom/>
      <diagonal/>
    </border>
    <border>
      <left style="thick">
        <color auto="1"/>
      </left>
      <right/>
      <top style="double">
        <color auto="1"/>
      </top>
      <bottom style="double">
        <color auto="1"/>
      </bottom>
      <diagonal/>
    </border>
    <border>
      <left/>
      <right/>
      <top style="double">
        <color auto="1"/>
      </top>
      <bottom style="double">
        <color auto="1"/>
      </bottom>
      <diagonal/>
    </border>
    <border>
      <left/>
      <right style="thick">
        <color auto="1"/>
      </right>
      <top style="double">
        <color auto="1"/>
      </top>
      <bottom style="double">
        <color auto="1"/>
      </bottom>
      <diagonal/>
    </border>
    <border>
      <left style="thick">
        <color auto="1"/>
      </left>
      <right/>
      <top style="thin">
        <color indexed="64"/>
      </top>
      <bottom style="double">
        <color auto="1"/>
      </bottom>
      <diagonal/>
    </border>
    <border>
      <left/>
      <right style="thin">
        <color indexed="64"/>
      </right>
      <top style="thin">
        <color indexed="64"/>
      </top>
      <bottom style="double">
        <color auto="1"/>
      </bottom>
      <diagonal/>
    </border>
    <border>
      <left style="thin">
        <color indexed="64"/>
      </left>
      <right style="thin">
        <color indexed="64"/>
      </right>
      <top style="thin">
        <color indexed="64"/>
      </top>
      <bottom style="double">
        <color auto="1"/>
      </bottom>
      <diagonal/>
    </border>
    <border>
      <left style="thin">
        <color indexed="64"/>
      </left>
      <right/>
      <top style="thin">
        <color indexed="64"/>
      </top>
      <bottom style="double">
        <color auto="1"/>
      </bottom>
      <diagonal/>
    </border>
    <border>
      <left style="thin">
        <color indexed="64"/>
      </left>
      <right style="thick">
        <color indexed="64"/>
      </right>
      <top style="thin">
        <color indexed="64"/>
      </top>
      <bottom style="double">
        <color auto="1"/>
      </bottom>
      <diagonal/>
    </border>
    <border>
      <left style="thick">
        <color indexed="64"/>
      </left>
      <right style="thick">
        <color indexed="64"/>
      </right>
      <top style="thin">
        <color indexed="64"/>
      </top>
      <bottom style="double">
        <color auto="1"/>
      </bottom>
      <diagonal/>
    </border>
    <border>
      <left style="thick">
        <color auto="1"/>
      </left>
      <right style="thin">
        <color indexed="64"/>
      </right>
      <top/>
      <bottom style="double">
        <color auto="1"/>
      </bottom>
      <diagonal/>
    </border>
    <border>
      <left style="thin">
        <color indexed="64"/>
      </left>
      <right style="thick">
        <color indexed="64"/>
      </right>
      <top style="double">
        <color indexed="64"/>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top style="double">
        <color auto="1"/>
      </top>
      <bottom style="double">
        <color auto="1"/>
      </bottom>
      <diagonal/>
    </border>
    <border>
      <left style="thin">
        <color indexed="8"/>
      </left>
      <right style="thin">
        <color indexed="64"/>
      </right>
      <top style="thin">
        <color indexed="64"/>
      </top>
      <bottom style="double">
        <color auto="1"/>
      </bottom>
      <diagonal/>
    </border>
    <border>
      <left/>
      <right/>
      <top style="thin">
        <color indexed="8"/>
      </top>
      <bottom style="medium">
        <color indexed="64"/>
      </bottom>
      <diagonal/>
    </border>
    <border>
      <left/>
      <right/>
      <top style="thick">
        <color indexed="8"/>
      </top>
      <bottom style="thick">
        <color auto="1"/>
      </bottom>
      <diagonal/>
    </border>
    <border>
      <left style="thin">
        <color indexed="64"/>
      </left>
      <right/>
      <top style="thin">
        <color indexed="8"/>
      </top>
      <bottom style="medium">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8"/>
      </bottom>
      <diagonal/>
    </border>
    <border>
      <left/>
      <right/>
      <top style="medium">
        <color indexed="64"/>
      </top>
      <bottom style="thin">
        <color indexed="64"/>
      </bottom>
      <diagonal/>
    </border>
    <border>
      <left style="thick">
        <color auto="1"/>
      </left>
      <right/>
      <top style="thin">
        <color auto="1"/>
      </top>
      <bottom style="double">
        <color auto="1"/>
      </bottom>
      <diagonal/>
    </border>
    <border>
      <left style="thick">
        <color auto="1"/>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ck">
        <color indexed="64"/>
      </right>
      <top style="thin">
        <color indexed="64"/>
      </top>
      <bottom/>
      <diagonal/>
    </border>
    <border>
      <left style="thin">
        <color indexed="64"/>
      </left>
      <right style="thin">
        <color indexed="64"/>
      </right>
      <top style="thin">
        <color auto="1"/>
      </top>
      <bottom style="double">
        <color auto="1"/>
      </bottom>
      <diagonal/>
    </border>
    <border>
      <left style="thin">
        <color indexed="64"/>
      </left>
      <right/>
      <top style="thin">
        <color auto="1"/>
      </top>
      <bottom style="double">
        <color auto="1"/>
      </bottom>
      <diagonal/>
    </border>
    <border>
      <left style="thick">
        <color indexed="64"/>
      </left>
      <right style="thin">
        <color indexed="64"/>
      </right>
      <top style="thin">
        <color auto="1"/>
      </top>
      <bottom style="double">
        <color auto="1"/>
      </bottom>
      <diagonal/>
    </border>
    <border>
      <left style="thick">
        <color indexed="64"/>
      </left>
      <right style="thick">
        <color indexed="64"/>
      </right>
      <top style="thin">
        <color auto="1"/>
      </top>
      <bottom style="double">
        <color auto="1"/>
      </bottom>
      <diagonal/>
    </border>
    <border>
      <left/>
      <right style="thick">
        <color indexed="64"/>
      </right>
      <top style="thin">
        <color indexed="64"/>
      </top>
      <bottom style="double">
        <color indexed="64"/>
      </bottom>
      <diagonal/>
    </border>
    <border>
      <left/>
      <right/>
      <top style="thin">
        <color indexed="64"/>
      </top>
      <bottom style="double">
        <color auto="1"/>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auto="1"/>
      </bottom>
      <diagonal/>
    </border>
    <border>
      <left style="thin">
        <color indexed="64"/>
      </left>
      <right/>
      <top style="double">
        <color indexed="64"/>
      </top>
      <bottom style="thin">
        <color indexed="64"/>
      </bottom>
      <diagonal/>
    </border>
    <border>
      <left style="thin">
        <color auto="1"/>
      </left>
      <right style="thick">
        <color auto="1"/>
      </right>
      <top/>
      <bottom style="thin">
        <color indexed="8"/>
      </bottom>
      <diagonal/>
    </border>
    <border>
      <left style="thick">
        <color auto="1"/>
      </left>
      <right style="thin">
        <color auto="1"/>
      </right>
      <top/>
      <bottom style="thin">
        <color indexed="64"/>
      </bottom>
      <diagonal/>
    </border>
    <border>
      <left style="thin">
        <color auto="1"/>
      </left>
      <right style="thick">
        <color auto="1"/>
      </right>
      <top/>
      <bottom style="thin">
        <color indexed="64"/>
      </bottom>
      <diagonal/>
    </border>
    <border>
      <left style="thick">
        <color auto="1"/>
      </left>
      <right style="thin">
        <color auto="1"/>
      </right>
      <top style="thin">
        <color indexed="64"/>
      </top>
      <bottom style="thin">
        <color indexed="64"/>
      </bottom>
      <diagonal/>
    </border>
    <border>
      <left style="thin">
        <color auto="1"/>
      </left>
      <right style="thick">
        <color auto="1"/>
      </right>
      <top style="thin">
        <color indexed="64"/>
      </top>
      <bottom style="thin">
        <color indexed="64"/>
      </bottom>
      <diagonal/>
    </border>
    <border>
      <left style="thick">
        <color auto="1"/>
      </left>
      <right style="thin">
        <color auto="1"/>
      </right>
      <top style="thin">
        <color indexed="64"/>
      </top>
      <bottom/>
      <diagonal/>
    </border>
    <border>
      <left style="thin">
        <color auto="1"/>
      </left>
      <right style="thick">
        <color auto="1"/>
      </right>
      <top style="thin">
        <color indexed="64"/>
      </top>
      <bottom/>
      <diagonal/>
    </border>
    <border>
      <left style="thick">
        <color auto="1"/>
      </left>
      <right style="thin">
        <color auto="1"/>
      </right>
      <top style="double">
        <color auto="1"/>
      </top>
      <bottom style="double">
        <color auto="1"/>
      </bottom>
      <diagonal/>
    </border>
    <border>
      <left style="thin">
        <color auto="1"/>
      </left>
      <right style="thick">
        <color auto="1"/>
      </right>
      <top style="double">
        <color auto="1"/>
      </top>
      <bottom style="double">
        <color auto="1"/>
      </bottom>
      <diagonal/>
    </border>
    <border>
      <left style="thick">
        <color auto="1"/>
      </left>
      <right style="thin">
        <color auto="1"/>
      </right>
      <top style="thin">
        <color indexed="64"/>
      </top>
      <bottom style="double">
        <color auto="1"/>
      </bottom>
      <diagonal/>
    </border>
    <border>
      <left style="thin">
        <color auto="1"/>
      </left>
      <right style="thick">
        <color auto="1"/>
      </right>
      <top style="thin">
        <color indexed="64"/>
      </top>
      <bottom style="double">
        <color auto="1"/>
      </bottom>
      <diagonal/>
    </border>
    <border>
      <left style="thin">
        <color auto="1"/>
      </left>
      <right style="thick">
        <color auto="1"/>
      </right>
      <top/>
      <bottom/>
      <diagonal/>
    </border>
    <border>
      <left style="thin">
        <color auto="1"/>
      </left>
      <right style="thick">
        <color auto="1"/>
      </right>
      <top/>
      <bottom style="double">
        <color auto="1"/>
      </bottom>
      <diagonal/>
    </border>
    <border>
      <left style="thick">
        <color auto="1"/>
      </left>
      <right style="thin">
        <color indexed="8"/>
      </right>
      <top/>
      <bottom style="thin">
        <color indexed="64"/>
      </bottom>
      <diagonal/>
    </border>
    <border>
      <left style="thin">
        <color indexed="8"/>
      </left>
      <right style="thick">
        <color auto="1"/>
      </right>
      <top/>
      <bottom style="thin">
        <color indexed="64"/>
      </bottom>
      <diagonal/>
    </border>
    <border>
      <left style="thick">
        <color auto="1"/>
      </left>
      <right style="thin">
        <color indexed="8"/>
      </right>
      <top style="thin">
        <color indexed="64"/>
      </top>
      <bottom style="thin">
        <color indexed="64"/>
      </bottom>
      <diagonal/>
    </border>
    <border>
      <left style="thin">
        <color indexed="8"/>
      </left>
      <right style="thick">
        <color auto="1"/>
      </right>
      <top style="thin">
        <color indexed="64"/>
      </top>
      <bottom style="thin">
        <color indexed="64"/>
      </bottom>
      <diagonal/>
    </border>
    <border>
      <left style="thick">
        <color auto="1"/>
      </left>
      <right style="thin">
        <color indexed="8"/>
      </right>
      <top style="thin">
        <color indexed="64"/>
      </top>
      <bottom/>
      <diagonal/>
    </border>
    <border>
      <left style="thin">
        <color indexed="8"/>
      </left>
      <right style="thick">
        <color auto="1"/>
      </right>
      <top style="thin">
        <color indexed="64"/>
      </top>
      <bottom/>
      <diagonal/>
    </border>
    <border>
      <left style="thick">
        <color auto="1"/>
      </left>
      <right style="thin">
        <color indexed="8"/>
      </right>
      <top style="double">
        <color auto="1"/>
      </top>
      <bottom style="double">
        <color auto="1"/>
      </bottom>
      <diagonal/>
    </border>
    <border>
      <left style="thin">
        <color indexed="8"/>
      </left>
      <right style="thick">
        <color auto="1"/>
      </right>
      <top style="double">
        <color auto="1"/>
      </top>
      <bottom style="double">
        <color auto="1"/>
      </bottom>
      <diagonal/>
    </border>
    <border>
      <left style="thick">
        <color auto="1"/>
      </left>
      <right style="thin">
        <color indexed="8"/>
      </right>
      <top style="thin">
        <color indexed="64"/>
      </top>
      <bottom style="double">
        <color auto="1"/>
      </bottom>
      <diagonal/>
    </border>
    <border>
      <left style="thin">
        <color indexed="8"/>
      </left>
      <right style="thick">
        <color auto="1"/>
      </right>
      <top style="thin">
        <color indexed="64"/>
      </top>
      <bottom style="double">
        <color auto="1"/>
      </bottom>
      <diagonal/>
    </border>
    <border>
      <left/>
      <right style="thick">
        <color auto="1"/>
      </right>
      <top/>
      <bottom style="double">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auto="1"/>
      </bottom>
      <diagonal/>
    </border>
    <border>
      <left style="thin">
        <color indexed="8"/>
      </left>
      <right style="thick">
        <color auto="1"/>
      </right>
      <top style="thin">
        <color indexed="64"/>
      </top>
      <bottom style="thin">
        <color indexed="64"/>
      </bottom>
      <diagonal/>
    </border>
    <border>
      <left style="thin">
        <color indexed="8"/>
      </left>
      <right style="thick">
        <color auto="1"/>
      </right>
      <top style="thin">
        <color indexed="64"/>
      </top>
      <bottom style="double">
        <color auto="1"/>
      </bottom>
      <diagonal/>
    </border>
    <border>
      <left style="thin">
        <color indexed="8"/>
      </left>
      <right style="thick">
        <color auto="1"/>
      </right>
      <top style="double">
        <color auto="1"/>
      </top>
      <bottom style="thin">
        <color indexed="64"/>
      </bottom>
      <diagonal/>
    </border>
    <border>
      <left style="thick">
        <color auto="1"/>
      </left>
      <right style="thick">
        <color indexed="64"/>
      </right>
      <top style="thick">
        <color auto="1"/>
      </top>
      <bottom/>
      <diagonal/>
    </border>
    <border>
      <left style="thick">
        <color auto="1"/>
      </left>
      <right style="thin">
        <color indexed="64"/>
      </right>
      <top style="thin">
        <color indexed="64"/>
      </top>
      <bottom style="double">
        <color auto="1"/>
      </bottom>
      <diagonal/>
    </border>
    <border>
      <left/>
      <right/>
      <top/>
      <bottom style="double">
        <color auto="1"/>
      </bottom>
      <diagonal/>
    </border>
    <border>
      <left style="thick">
        <color indexed="64"/>
      </left>
      <right style="thick">
        <color indexed="64"/>
      </right>
      <top style="thin">
        <color indexed="64"/>
      </top>
      <bottom style="double">
        <color auto="1"/>
      </bottom>
      <diagonal/>
    </border>
    <border>
      <left style="thick">
        <color indexed="64"/>
      </left>
      <right style="thick">
        <color indexed="64"/>
      </right>
      <top style="double">
        <color auto="1"/>
      </top>
      <bottom style="thin">
        <color indexed="64"/>
      </bottom>
      <diagonal/>
    </border>
    <border>
      <left style="thin">
        <color indexed="8"/>
      </left>
      <right/>
      <top/>
      <bottom style="thin">
        <color indexed="64"/>
      </bottom>
      <diagonal/>
    </border>
    <border>
      <left style="thin">
        <color indexed="8"/>
      </left>
      <right/>
      <top style="thin">
        <color indexed="64"/>
      </top>
      <bottom style="thin">
        <color indexed="64"/>
      </bottom>
      <diagonal/>
    </border>
    <border>
      <left/>
      <right style="thick">
        <color auto="1"/>
      </right>
      <top style="thin">
        <color indexed="8"/>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auto="1"/>
      </left>
      <right style="thick">
        <color auto="1"/>
      </right>
      <top style="thin">
        <color indexed="8"/>
      </top>
      <bottom style="medium">
        <color indexed="64"/>
      </bottom>
      <diagonal/>
    </border>
    <border>
      <left style="thick">
        <color auto="1"/>
      </left>
      <right style="thick">
        <color auto="1"/>
      </right>
      <top style="thin">
        <color indexed="64"/>
      </top>
      <bottom style="thin">
        <color indexed="64"/>
      </bottom>
      <diagonal/>
    </border>
    <border>
      <left style="thin">
        <color indexed="64"/>
      </left>
      <right style="thin">
        <color indexed="64"/>
      </right>
      <top style="thin">
        <color indexed="64"/>
      </top>
      <bottom/>
      <diagonal/>
    </border>
    <border>
      <left style="thick">
        <color auto="1"/>
      </left>
      <right/>
      <top style="thin">
        <color indexed="8"/>
      </top>
      <bottom style="medium">
        <color indexed="64"/>
      </bottom>
      <diagonal/>
    </border>
    <border>
      <left style="thick">
        <color auto="1"/>
      </left>
      <right/>
      <top/>
      <bottom style="thin">
        <color auto="1"/>
      </bottom>
      <diagonal/>
    </border>
    <border>
      <left/>
      <right style="thick">
        <color auto="1"/>
      </right>
      <top/>
      <bottom style="thin">
        <color auto="1"/>
      </bottom>
      <diagonal/>
    </border>
    <border>
      <left/>
      <right style="thick">
        <color indexed="64"/>
      </right>
      <top/>
      <bottom style="medium">
        <color indexed="64"/>
      </bottom>
      <diagonal/>
    </border>
    <border>
      <left/>
      <right/>
      <top/>
      <bottom style="thick">
        <color indexed="8"/>
      </bottom>
      <diagonal/>
    </border>
    <border>
      <left style="thick">
        <color indexed="64"/>
      </left>
      <right/>
      <top/>
      <bottom style="thin">
        <color indexed="8"/>
      </bottom>
      <diagonal/>
    </border>
    <border>
      <left/>
      <right style="thick">
        <color auto="1"/>
      </right>
      <top/>
      <bottom style="thick">
        <color indexed="8"/>
      </bottom>
      <diagonal/>
    </border>
    <border>
      <left style="thick">
        <color auto="1"/>
      </left>
      <right style="thin">
        <color indexed="64"/>
      </right>
      <top/>
      <bottom style="thin">
        <color indexed="8"/>
      </bottom>
      <diagonal/>
    </border>
    <border>
      <left style="thin">
        <color auto="1"/>
      </left>
      <right style="thick">
        <color auto="1"/>
      </right>
      <top/>
      <bottom style="thin">
        <color indexed="8"/>
      </bottom>
      <diagonal/>
    </border>
    <border>
      <left style="thin">
        <color indexed="8"/>
      </left>
      <right/>
      <top/>
      <bottom style="thin">
        <color indexed="64"/>
      </bottom>
      <diagonal/>
    </border>
    <border>
      <left/>
      <right/>
      <top/>
      <bottom style="thin">
        <color auto="1"/>
      </bottom>
      <diagonal/>
    </border>
    <border>
      <left style="thin">
        <color auto="1"/>
      </left>
      <right/>
      <top/>
      <bottom style="thin">
        <color indexed="8"/>
      </bottom>
      <diagonal/>
    </border>
    <border>
      <left style="thin">
        <color indexed="8"/>
      </left>
      <right/>
      <top style="thin">
        <color indexed="64"/>
      </top>
      <bottom/>
      <diagonal/>
    </border>
    <border>
      <left style="thin">
        <color indexed="8"/>
      </left>
      <right/>
      <top style="thin">
        <color indexed="64"/>
      </top>
      <bottom style="double">
        <color auto="1"/>
      </bottom>
      <diagonal/>
    </border>
    <border>
      <left style="thick">
        <color auto="1"/>
      </left>
      <right/>
      <top/>
      <bottom style="thin">
        <color auto="1"/>
      </bottom>
      <diagonal/>
    </border>
    <border>
      <left/>
      <right/>
      <top style="thin">
        <color indexed="8"/>
      </top>
      <bottom style="medium">
        <color indexed="64"/>
      </bottom>
      <diagonal/>
    </border>
    <border>
      <left style="thin">
        <color auto="1"/>
      </left>
      <right style="thick">
        <color auto="1"/>
      </right>
      <top style="thick">
        <color auto="1"/>
      </top>
      <bottom style="thin">
        <color indexed="8"/>
      </bottom>
      <diagonal/>
    </border>
    <border>
      <left style="thin">
        <color indexed="64"/>
      </left>
      <right style="thick">
        <color auto="1"/>
      </right>
      <top/>
      <bottom style="thin">
        <color indexed="64"/>
      </bottom>
      <diagonal/>
    </border>
    <border>
      <left style="thin">
        <color indexed="64"/>
      </left>
      <right style="thick">
        <color auto="1"/>
      </right>
      <top style="thin">
        <color indexed="64"/>
      </top>
      <bottom style="thin">
        <color indexed="64"/>
      </bottom>
      <diagonal/>
    </border>
    <border>
      <left style="thin">
        <color auto="1"/>
      </left>
      <right style="thick">
        <color indexed="8"/>
      </right>
      <top style="thick">
        <color auto="1"/>
      </top>
      <bottom style="thin">
        <color indexed="8"/>
      </bottom>
      <diagonal/>
    </border>
    <border>
      <left style="thick">
        <color indexed="64"/>
      </left>
      <right/>
      <top/>
      <bottom style="thin">
        <color indexed="8"/>
      </bottom>
      <diagonal/>
    </border>
    <border>
      <left style="thin">
        <color indexed="64"/>
      </left>
      <right style="thick">
        <color indexed="8"/>
      </right>
      <top/>
      <bottom style="thin">
        <color indexed="8"/>
      </bottom>
      <diagonal/>
    </border>
    <border>
      <left style="thin">
        <color indexed="64"/>
      </left>
      <right style="thin">
        <color indexed="64"/>
      </right>
      <top/>
      <bottom style="thin">
        <color indexed="64"/>
      </bottom>
      <diagonal/>
    </border>
    <border>
      <left style="thin">
        <color indexed="64"/>
      </left>
      <right style="thick">
        <color indexed="8"/>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8"/>
      </right>
      <top style="thin">
        <color indexed="64"/>
      </top>
      <bottom/>
      <diagonal/>
    </border>
    <border>
      <left/>
      <right style="thick">
        <color indexed="8"/>
      </right>
      <top style="double">
        <color auto="1"/>
      </top>
      <bottom style="double">
        <color auto="1"/>
      </bottom>
      <diagonal/>
    </border>
    <border>
      <left style="thin">
        <color indexed="64"/>
      </left>
      <right style="thin">
        <color indexed="64"/>
      </right>
      <top style="thin">
        <color auto="1"/>
      </top>
      <bottom style="double">
        <color auto="1"/>
      </bottom>
      <diagonal/>
    </border>
    <border>
      <left style="thin">
        <color indexed="64"/>
      </left>
      <right style="thick">
        <color indexed="8"/>
      </right>
      <top style="thin">
        <color auto="1"/>
      </top>
      <bottom style="double">
        <color auto="1"/>
      </bottom>
      <diagonal/>
    </border>
    <border>
      <left style="thick">
        <color indexed="64"/>
      </left>
      <right style="thin">
        <color indexed="64"/>
      </right>
      <top style="thin">
        <color indexed="8"/>
      </top>
      <bottom style="thin">
        <color indexed="8"/>
      </bottom>
      <diagonal/>
    </border>
    <border>
      <left style="thick">
        <color indexed="64"/>
      </left>
      <right style="thin">
        <color indexed="64"/>
      </right>
      <top style="thin">
        <color indexed="8"/>
      </top>
      <bottom style="medium">
        <color indexed="64"/>
      </bottom>
      <diagonal/>
    </border>
    <border>
      <left style="thick">
        <color indexed="8"/>
      </left>
      <right/>
      <top style="thick">
        <color indexed="8"/>
      </top>
      <bottom style="thick">
        <color auto="1"/>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8"/>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indexed="8"/>
      </left>
      <right style="thin">
        <color indexed="8"/>
      </right>
      <top style="thin">
        <color indexed="8"/>
      </top>
      <bottom style="thin">
        <color indexed="8"/>
      </bottom>
      <diagonal/>
    </border>
    <border>
      <left style="thick">
        <color indexed="64"/>
      </left>
      <right style="thin">
        <color indexed="8"/>
      </right>
      <top style="thin">
        <color indexed="64"/>
      </top>
      <bottom style="thin">
        <color indexed="64"/>
      </bottom>
      <diagonal/>
    </border>
    <border>
      <left style="thick">
        <color auto="1"/>
      </left>
      <right style="thin">
        <color indexed="8"/>
      </right>
      <top style="thin">
        <color indexed="64"/>
      </top>
      <bottom/>
      <diagonal/>
    </border>
    <border>
      <left/>
      <right style="thin">
        <color indexed="8"/>
      </right>
      <top style="double">
        <color auto="1"/>
      </top>
      <bottom style="double">
        <color auto="1"/>
      </bottom>
      <diagonal/>
    </border>
    <border>
      <left style="thick">
        <color indexed="64"/>
      </left>
      <right style="thin">
        <color indexed="8"/>
      </right>
      <top/>
      <bottom style="thin">
        <color indexed="64"/>
      </bottom>
      <diagonal/>
    </border>
    <border>
      <left/>
      <right/>
      <top style="double">
        <color auto="1"/>
      </top>
      <bottom/>
      <diagonal/>
    </border>
    <border>
      <left/>
      <right style="thick">
        <color indexed="64"/>
      </right>
      <top style="double">
        <color auto="1"/>
      </top>
      <bottom/>
      <diagonal/>
    </border>
    <border>
      <left/>
      <right style="thick">
        <color indexed="64"/>
      </right>
      <top/>
      <bottom style="thick">
        <color indexed="64"/>
      </bottom>
      <diagonal/>
    </border>
    <border>
      <left/>
      <right style="thick">
        <color auto="1"/>
      </right>
      <top/>
      <bottom style="thin">
        <color auto="1"/>
      </bottom>
      <diagonal/>
    </border>
    <border>
      <left style="thick">
        <color auto="1"/>
      </left>
      <right style="thin">
        <color indexed="64"/>
      </right>
      <top/>
      <bottom style="thin">
        <color indexed="8"/>
      </bottom>
      <diagonal/>
    </border>
    <border>
      <left style="thin">
        <color auto="1"/>
      </left>
      <right style="thick">
        <color auto="1"/>
      </right>
      <top/>
      <bottom style="thin">
        <color indexed="8"/>
      </bottom>
      <diagonal/>
    </border>
    <border>
      <left style="thick">
        <color auto="1"/>
      </left>
      <right/>
      <top style="thin">
        <color indexed="8"/>
      </top>
      <bottom style="medium">
        <color indexed="64"/>
      </bottom>
      <diagonal/>
    </border>
    <border>
      <left/>
      <right style="thick">
        <color auto="1"/>
      </right>
      <top style="thin">
        <color indexed="8"/>
      </top>
      <bottom style="medium">
        <color indexed="64"/>
      </bottom>
      <diagonal/>
    </border>
    <border>
      <left style="thin">
        <color indexed="8"/>
      </left>
      <right style="thick">
        <color auto="1"/>
      </right>
      <top/>
      <bottom style="thin">
        <color indexed="64"/>
      </bottom>
      <diagonal/>
    </border>
    <border>
      <left style="thick">
        <color auto="1"/>
      </left>
      <right style="thin">
        <color indexed="64"/>
      </right>
      <top style="thin">
        <color indexed="64"/>
      </top>
      <bottom style="thin">
        <color indexed="64"/>
      </bottom>
      <diagonal/>
    </border>
    <border>
      <left style="thin">
        <color indexed="8"/>
      </left>
      <right style="thick">
        <color auto="1"/>
      </right>
      <top style="thin">
        <color indexed="64"/>
      </top>
      <bottom style="thin">
        <color indexed="64"/>
      </bottom>
      <diagonal/>
    </border>
    <border>
      <left style="thick">
        <color auto="1"/>
      </left>
      <right style="thin">
        <color indexed="64"/>
      </right>
      <top style="thin">
        <color indexed="64"/>
      </top>
      <bottom/>
      <diagonal/>
    </border>
    <border>
      <left style="thin">
        <color indexed="8"/>
      </left>
      <right style="thick">
        <color auto="1"/>
      </right>
      <top style="thin">
        <color indexed="64"/>
      </top>
      <bottom/>
      <diagonal/>
    </border>
    <border>
      <left style="thin">
        <color indexed="8"/>
      </left>
      <right style="thick">
        <color auto="1"/>
      </right>
      <top style="thin">
        <color indexed="64"/>
      </top>
      <bottom style="double">
        <color auto="1"/>
      </bottom>
      <diagonal/>
    </border>
    <border>
      <left style="thin">
        <color indexed="64"/>
      </left>
      <right/>
      <top/>
      <bottom style="thin">
        <color indexed="64"/>
      </bottom>
      <diagonal/>
    </border>
    <border>
      <left style="thick">
        <color auto="1"/>
      </left>
      <right style="thin">
        <color indexed="8"/>
      </right>
      <top style="thin">
        <color indexed="8"/>
      </top>
      <bottom style="thin">
        <color indexed="8"/>
      </bottom>
      <diagonal/>
    </border>
    <border>
      <left style="thick">
        <color auto="1"/>
      </left>
      <right style="thin">
        <color indexed="8"/>
      </right>
      <top style="thin">
        <color indexed="8"/>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top/>
      <bottom style="thin">
        <color indexed="64"/>
      </bottom>
      <diagonal/>
    </border>
    <border>
      <left style="thick">
        <color indexed="64"/>
      </left>
      <right style="thin">
        <color indexed="64"/>
      </right>
      <top style="thin">
        <color indexed="8"/>
      </top>
      <bottom style="thin">
        <color indexed="8"/>
      </bottom>
      <diagonal/>
    </border>
    <border>
      <left style="thin">
        <color indexed="64"/>
      </left>
      <right style="thin">
        <color indexed="64"/>
      </right>
      <top style="thin">
        <color indexed="8"/>
      </top>
      <bottom style="medium">
        <color indexed="64"/>
      </bottom>
      <diagonal/>
    </border>
    <border>
      <left/>
      <right style="thick">
        <color indexed="64"/>
      </right>
      <top style="thin">
        <color indexed="64"/>
      </top>
      <bottom style="thin">
        <color indexed="64"/>
      </bottom>
      <diagonal/>
    </border>
    <border>
      <left style="thin">
        <color indexed="64"/>
      </left>
      <right/>
      <top style="thin">
        <color indexed="8"/>
      </top>
      <bottom style="medium">
        <color indexed="64"/>
      </bottom>
      <diagonal/>
    </border>
    <border>
      <left/>
      <right style="thick">
        <color indexed="64"/>
      </right>
      <top style="thin">
        <color indexed="64"/>
      </top>
      <bottom style="thin">
        <color indexed="8"/>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bottom style="thick">
        <color auto="1"/>
      </bottom>
      <diagonal/>
    </border>
    <border>
      <left style="thin">
        <color indexed="64"/>
      </left>
      <right/>
      <top/>
      <bottom style="thick">
        <color indexed="64"/>
      </bottom>
      <diagonal/>
    </border>
    <border>
      <left style="medium">
        <color indexed="64"/>
      </left>
      <right/>
      <top/>
      <bottom style="thick">
        <color indexed="64"/>
      </bottom>
      <diagonal/>
    </border>
    <border>
      <left style="thick">
        <color indexed="64"/>
      </left>
      <right/>
      <top/>
      <bottom style="thick">
        <color indexed="64"/>
      </bottom>
      <diagonal/>
    </border>
    <border>
      <left/>
      <right style="thick">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ck">
        <color indexed="64"/>
      </left>
      <right/>
      <top style="hair">
        <color indexed="64"/>
      </top>
      <bottom style="hair">
        <color indexed="64"/>
      </bottom>
      <diagonal/>
    </border>
    <border>
      <left/>
      <right style="thick">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style="thin">
        <color indexed="64"/>
      </top>
      <bottom style="double">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medium">
        <color indexed="64"/>
      </left>
      <right/>
      <top style="thick">
        <color indexed="64"/>
      </top>
      <bottom style="thin">
        <color indexed="64"/>
      </bottom>
      <diagonal/>
    </border>
    <border>
      <left style="thick">
        <color indexed="64"/>
      </left>
      <right/>
      <top style="thick">
        <color indexed="64"/>
      </top>
      <bottom style="thin">
        <color indexed="64"/>
      </bottom>
      <diagonal/>
    </border>
    <border>
      <left style="thick">
        <color auto="1"/>
      </left>
      <right/>
      <top style="double">
        <color auto="1"/>
      </top>
      <bottom/>
      <diagonal/>
    </border>
  </borders>
  <cellStyleXfs count="5">
    <xf numFmtId="0" fontId="0" fillId="0" borderId="0"/>
    <xf numFmtId="0" fontId="2" fillId="0" borderId="0"/>
    <xf numFmtId="0" fontId="2" fillId="0" borderId="0"/>
    <xf numFmtId="0" fontId="2" fillId="0" borderId="0"/>
    <xf numFmtId="0" fontId="56" fillId="0" borderId="0"/>
  </cellStyleXfs>
  <cellXfs count="1036">
    <xf numFmtId="0" fontId="0" fillId="0" borderId="0" xfId="0"/>
    <xf numFmtId="49" fontId="2" fillId="2" borderId="2" xfId="1" applyNumberFormat="1" applyFont="1" applyFill="1" applyBorder="1" applyAlignment="1">
      <alignment horizontal="center"/>
    </xf>
    <xf numFmtId="0" fontId="7" fillId="0" borderId="0" xfId="0" applyFont="1"/>
    <xf numFmtId="49" fontId="4" fillId="2" borderId="2" xfId="1" applyNumberFormat="1" applyFont="1" applyFill="1" applyBorder="1" applyAlignment="1">
      <alignment horizontal="center"/>
    </xf>
    <xf numFmtId="49" fontId="4" fillId="2" borderId="5" xfId="1" applyNumberFormat="1" applyFont="1" applyFill="1" applyBorder="1" applyAlignment="1">
      <alignment horizontal="center"/>
    </xf>
    <xf numFmtId="0" fontId="2" fillId="0" borderId="56" xfId="1" applyFont="1" applyFill="1" applyBorder="1" applyAlignment="1" applyProtection="1">
      <alignment horizontal="left" wrapText="1"/>
      <protection hidden="1"/>
    </xf>
    <xf numFmtId="0" fontId="2" fillId="0" borderId="57" xfId="1" applyFont="1" applyFill="1" applyBorder="1" applyAlignment="1" applyProtection="1">
      <alignment horizontal="left" wrapText="1"/>
      <protection hidden="1"/>
    </xf>
    <xf numFmtId="49" fontId="4" fillId="0" borderId="57" xfId="1" applyNumberFormat="1" applyFont="1" applyFill="1" applyBorder="1" applyAlignment="1">
      <alignment horizontal="center"/>
    </xf>
    <xf numFmtId="49" fontId="2" fillId="0" borderId="57" xfId="1" applyNumberFormat="1" applyFont="1" applyFill="1" applyBorder="1" applyAlignment="1">
      <alignment horizontal="center"/>
    </xf>
    <xf numFmtId="49" fontId="4" fillId="2" borderId="61" xfId="1" applyNumberFormat="1" applyFont="1" applyFill="1" applyBorder="1" applyAlignment="1">
      <alignment horizontal="center"/>
    </xf>
    <xf numFmtId="49" fontId="2" fillId="2" borderId="62" xfId="1" applyNumberFormat="1" applyFont="1" applyFill="1" applyBorder="1" applyAlignment="1">
      <alignment horizontal="center"/>
    </xf>
    <xf numFmtId="49" fontId="2" fillId="0" borderId="0" xfId="1" applyNumberFormat="1" applyFont="1" applyFill="1" applyBorder="1" applyAlignment="1">
      <alignment horizontal="center"/>
    </xf>
    <xf numFmtId="0" fontId="0" fillId="0" borderId="0" xfId="0" applyProtection="1">
      <protection hidden="1"/>
    </xf>
    <xf numFmtId="0" fontId="7" fillId="0" borderId="0" xfId="0" applyFont="1" applyProtection="1">
      <protection hidden="1"/>
    </xf>
    <xf numFmtId="0" fontId="0" fillId="6" borderId="0" xfId="0" applyFill="1" applyProtection="1">
      <protection locked="0"/>
    </xf>
    <xf numFmtId="0" fontId="0" fillId="0" borderId="10" xfId="0" applyBorder="1" applyAlignment="1">
      <alignment horizontal="right" shrinkToFit="1"/>
    </xf>
    <xf numFmtId="0" fontId="0" fillId="0" borderId="0" xfId="0" applyProtection="1">
      <protection locked="0"/>
    </xf>
    <xf numFmtId="0" fontId="7" fillId="0" borderId="0" xfId="0" applyFont="1" applyProtection="1">
      <protection locked="0"/>
    </xf>
    <xf numFmtId="0" fontId="0" fillId="0" borderId="0" xfId="0" applyFill="1" applyProtection="1">
      <protection locked="0"/>
    </xf>
    <xf numFmtId="49" fontId="4" fillId="0" borderId="0" xfId="1" applyNumberFormat="1" applyFont="1" applyFill="1" applyBorder="1" applyAlignment="1" applyProtection="1">
      <alignment horizontal="center"/>
      <protection locked="0"/>
    </xf>
    <xf numFmtId="0" fontId="7" fillId="0" borderId="0" xfId="0" applyFont="1" applyBorder="1" applyProtection="1">
      <protection locked="0"/>
    </xf>
    <xf numFmtId="3" fontId="4" fillId="2" borderId="23" xfId="1" applyNumberFormat="1" applyFont="1" applyFill="1" applyBorder="1" applyAlignment="1">
      <alignment shrinkToFit="1"/>
    </xf>
    <xf numFmtId="3" fontId="4" fillId="2" borderId="5" xfId="1" applyNumberFormat="1" applyFont="1" applyFill="1" applyBorder="1" applyAlignment="1">
      <alignment shrinkToFit="1"/>
    </xf>
    <xf numFmtId="3" fontId="4" fillId="2" borderId="75" xfId="1" applyNumberFormat="1" applyFont="1" applyFill="1" applyBorder="1" applyAlignment="1">
      <alignment shrinkToFit="1"/>
    </xf>
    <xf numFmtId="3" fontId="4" fillId="2" borderId="3" xfId="1" applyNumberFormat="1" applyFont="1" applyFill="1" applyBorder="1" applyAlignment="1" applyProtection="1">
      <alignment shrinkToFit="1"/>
      <protection hidden="1"/>
    </xf>
    <xf numFmtId="3" fontId="4" fillId="2" borderId="24" xfId="1" applyNumberFormat="1" applyFont="1" applyFill="1" applyBorder="1" applyAlignment="1">
      <alignment shrinkToFit="1"/>
    </xf>
    <xf numFmtId="3" fontId="2" fillId="0" borderId="5" xfId="1" applyNumberFormat="1" applyFont="1" applyBorder="1" applyAlignment="1" applyProtection="1">
      <alignment shrinkToFit="1"/>
      <protection locked="0"/>
    </xf>
    <xf numFmtId="3" fontId="2" fillId="0" borderId="75" xfId="1" applyNumberFormat="1" applyFont="1" applyBorder="1" applyAlignment="1" applyProtection="1">
      <alignment shrinkToFit="1"/>
      <protection locked="0"/>
    </xf>
    <xf numFmtId="3" fontId="2" fillId="0" borderId="3" xfId="1" applyNumberFormat="1" applyFont="1" applyBorder="1" applyAlignment="1" applyProtection="1">
      <alignment shrinkToFit="1"/>
      <protection hidden="1"/>
    </xf>
    <xf numFmtId="3" fontId="4" fillId="0" borderId="5" xfId="1" applyNumberFormat="1" applyFont="1" applyFill="1" applyBorder="1" applyAlignment="1" applyProtection="1">
      <alignment shrinkToFit="1"/>
      <protection locked="0"/>
    </xf>
    <xf numFmtId="3" fontId="4" fillId="0" borderId="75" xfId="1" applyNumberFormat="1" applyFont="1" applyFill="1" applyBorder="1" applyAlignment="1" applyProtection="1">
      <alignment shrinkToFit="1"/>
      <protection locked="0"/>
    </xf>
    <xf numFmtId="3" fontId="4" fillId="0" borderId="3" xfId="1" applyNumberFormat="1" applyFont="1" applyFill="1" applyBorder="1" applyAlignment="1" applyProtection="1">
      <alignment shrinkToFit="1"/>
      <protection hidden="1"/>
    </xf>
    <xf numFmtId="3" fontId="2" fillId="0" borderId="5" xfId="1" applyNumberFormat="1" applyFont="1" applyFill="1" applyBorder="1" applyAlignment="1" applyProtection="1">
      <alignment shrinkToFit="1"/>
      <protection locked="0"/>
    </xf>
    <xf numFmtId="3" fontId="2" fillId="0" borderId="75" xfId="1" applyNumberFormat="1" applyFont="1" applyFill="1" applyBorder="1" applyAlignment="1" applyProtection="1">
      <alignment shrinkToFit="1"/>
      <protection locked="0"/>
    </xf>
    <xf numFmtId="3" fontId="2" fillId="0" borderId="3" xfId="1" applyNumberFormat="1" applyFont="1" applyFill="1" applyBorder="1" applyAlignment="1" applyProtection="1">
      <alignment shrinkToFit="1"/>
      <protection hidden="1"/>
    </xf>
    <xf numFmtId="3" fontId="2" fillId="3" borderId="5" xfId="1" applyNumberFormat="1" applyFont="1" applyFill="1" applyBorder="1" applyAlignment="1" applyProtection="1">
      <alignment shrinkToFit="1"/>
      <protection locked="0"/>
    </xf>
    <xf numFmtId="3" fontId="2" fillId="3" borderId="75" xfId="1" applyNumberFormat="1" applyFont="1" applyFill="1" applyBorder="1" applyAlignment="1" applyProtection="1">
      <alignment shrinkToFit="1"/>
      <protection locked="0"/>
    </xf>
    <xf numFmtId="3" fontId="2" fillId="3" borderId="3" xfId="1" applyNumberFormat="1" applyFont="1" applyFill="1" applyBorder="1" applyAlignment="1" applyProtection="1">
      <alignment shrinkToFit="1"/>
      <protection hidden="1"/>
    </xf>
    <xf numFmtId="3" fontId="4" fillId="0" borderId="7" xfId="1" applyNumberFormat="1" applyFont="1" applyFill="1" applyBorder="1" applyAlignment="1" applyProtection="1">
      <alignment shrinkToFit="1"/>
      <protection locked="0"/>
    </xf>
    <xf numFmtId="3" fontId="4" fillId="0" borderId="55" xfId="1" applyNumberFormat="1" applyFont="1" applyFill="1" applyBorder="1" applyAlignment="1" applyProtection="1">
      <alignment shrinkToFit="1"/>
      <protection locked="0"/>
    </xf>
    <xf numFmtId="3" fontId="4" fillId="0" borderId="6" xfId="1" applyNumberFormat="1" applyFont="1" applyFill="1" applyBorder="1" applyAlignment="1" applyProtection="1">
      <alignment shrinkToFit="1"/>
      <protection hidden="1"/>
    </xf>
    <xf numFmtId="3" fontId="2" fillId="0" borderId="57" xfId="1" applyNumberFormat="1" applyFont="1" applyFill="1" applyBorder="1" applyAlignment="1">
      <alignment shrinkToFit="1"/>
    </xf>
    <xf numFmtId="3" fontId="2" fillId="0" borderId="57" xfId="1" applyNumberFormat="1" applyFont="1" applyFill="1" applyBorder="1" applyAlignment="1" applyProtection="1">
      <alignment shrinkToFit="1"/>
      <protection hidden="1"/>
    </xf>
    <xf numFmtId="3" fontId="2" fillId="0" borderId="58" xfId="1" applyNumberFormat="1" applyFont="1" applyFill="1" applyBorder="1" applyAlignment="1">
      <alignment shrinkToFit="1"/>
    </xf>
    <xf numFmtId="4" fontId="2" fillId="0" borderId="5" xfId="1" applyNumberFormat="1" applyFont="1" applyFill="1" applyBorder="1" applyAlignment="1" applyProtection="1">
      <alignment shrinkToFit="1"/>
      <protection locked="0"/>
    </xf>
    <xf numFmtId="4" fontId="2" fillId="0" borderId="75" xfId="1" applyNumberFormat="1" applyFont="1" applyFill="1" applyBorder="1" applyAlignment="1" applyProtection="1">
      <alignment shrinkToFit="1"/>
      <protection locked="0"/>
    </xf>
    <xf numFmtId="4" fontId="2" fillId="0" borderId="3" xfId="1" applyNumberFormat="1" applyFont="1" applyFill="1" applyBorder="1" applyAlignment="1" applyProtection="1">
      <alignment shrinkToFit="1"/>
      <protection hidden="1"/>
    </xf>
    <xf numFmtId="3" fontId="4" fillId="2" borderId="68" xfId="1" applyNumberFormat="1" applyFont="1" applyFill="1" applyBorder="1" applyAlignment="1">
      <alignment shrinkToFit="1"/>
    </xf>
    <xf numFmtId="3" fontId="2" fillId="0" borderId="70" xfId="1" applyNumberFormat="1" applyFont="1" applyFill="1" applyBorder="1" applyAlignment="1">
      <alignment shrinkToFit="1"/>
    </xf>
    <xf numFmtId="0" fontId="0" fillId="0" borderId="0" xfId="0" applyFont="1" applyProtection="1">
      <protection locked="0"/>
    </xf>
    <xf numFmtId="0" fontId="0" fillId="0" borderId="0" xfId="0" applyFont="1"/>
    <xf numFmtId="0" fontId="0" fillId="6" borderId="0" xfId="0" applyFill="1" applyAlignment="1" applyProtection="1">
      <alignment horizontal="center"/>
      <protection locked="0"/>
    </xf>
    <xf numFmtId="0" fontId="0" fillId="0" borderId="0" xfId="0" applyAlignment="1" applyProtection="1">
      <alignment horizontal="center"/>
      <protection locked="0"/>
    </xf>
    <xf numFmtId="4" fontId="0" fillId="0" borderId="0" xfId="0" applyNumberFormat="1" applyAlignment="1" applyProtection="1">
      <alignment shrinkToFit="1"/>
      <protection locked="0"/>
    </xf>
    <xf numFmtId="49" fontId="2" fillId="2" borderId="95" xfId="1" applyNumberFormat="1" applyFont="1" applyFill="1" applyBorder="1" applyAlignment="1">
      <alignment horizontal="center"/>
    </xf>
    <xf numFmtId="49" fontId="4" fillId="2" borderId="95" xfId="1" applyNumberFormat="1" applyFont="1" applyFill="1" applyBorder="1" applyAlignment="1">
      <alignment horizontal="center"/>
    </xf>
    <xf numFmtId="49" fontId="2" fillId="2" borderId="96" xfId="1" applyNumberFormat="1" applyFont="1" applyFill="1" applyBorder="1" applyAlignment="1">
      <alignment horizontal="center"/>
    </xf>
    <xf numFmtId="3" fontId="4" fillId="2" borderId="101" xfId="1" applyNumberFormat="1" applyFont="1" applyFill="1" applyBorder="1" applyAlignment="1">
      <alignment shrinkToFit="1"/>
    </xf>
    <xf numFmtId="3" fontId="4" fillId="2" borderId="102" xfId="1" applyNumberFormat="1" applyFont="1" applyFill="1" applyBorder="1" applyAlignment="1">
      <alignment shrinkToFit="1"/>
    </xf>
    <xf numFmtId="3" fontId="2" fillId="0" borderId="105" xfId="1" applyNumberFormat="1" applyFont="1" applyFill="1" applyBorder="1" applyAlignment="1">
      <alignment shrinkToFit="1"/>
    </xf>
    <xf numFmtId="3" fontId="2" fillId="0" borderId="106" xfId="1" applyNumberFormat="1" applyFont="1" applyFill="1" applyBorder="1" applyAlignment="1">
      <alignment shrinkToFit="1"/>
    </xf>
    <xf numFmtId="3" fontId="4" fillId="2" borderId="113" xfId="1" applyNumberFormat="1" applyFont="1" applyFill="1" applyBorder="1" applyAlignment="1">
      <alignment shrinkToFit="1"/>
    </xf>
    <xf numFmtId="3" fontId="4" fillId="2" borderId="114" xfId="1" applyNumberFormat="1" applyFont="1" applyFill="1" applyBorder="1" applyAlignment="1">
      <alignment shrinkToFit="1"/>
    </xf>
    <xf numFmtId="3" fontId="2" fillId="0" borderId="117" xfId="1" applyNumberFormat="1" applyFont="1" applyFill="1" applyBorder="1" applyAlignment="1">
      <alignment shrinkToFit="1"/>
    </xf>
    <xf numFmtId="3" fontId="2" fillId="0" borderId="118" xfId="1" applyNumberFormat="1" applyFont="1" applyFill="1" applyBorder="1" applyAlignment="1">
      <alignment shrinkToFit="1"/>
    </xf>
    <xf numFmtId="3" fontId="4" fillId="2" borderId="123" xfId="1" applyNumberFormat="1" applyFont="1" applyFill="1" applyBorder="1" applyAlignment="1">
      <alignment shrinkToFit="1"/>
    </xf>
    <xf numFmtId="3" fontId="4" fillId="2" borderId="126" xfId="1" applyNumberFormat="1" applyFont="1" applyFill="1" applyBorder="1" applyAlignment="1">
      <alignment shrinkToFit="1"/>
    </xf>
    <xf numFmtId="3" fontId="2" fillId="0" borderId="96" xfId="1" applyNumberFormat="1" applyFont="1" applyFill="1" applyBorder="1" applyAlignment="1" applyProtection="1">
      <alignment shrinkToFit="1"/>
      <protection locked="0"/>
    </xf>
    <xf numFmtId="3" fontId="2" fillId="0" borderId="93" xfId="1" applyNumberFormat="1" applyFont="1" applyFill="1" applyBorder="1" applyAlignment="1" applyProtection="1">
      <alignment shrinkToFit="1"/>
      <protection hidden="1"/>
    </xf>
    <xf numFmtId="3" fontId="4" fillId="2" borderId="76" xfId="1" applyNumberFormat="1" applyFont="1" applyFill="1" applyBorder="1" applyAlignment="1" applyProtection="1">
      <alignment shrinkToFit="1"/>
      <protection hidden="1"/>
    </xf>
    <xf numFmtId="3" fontId="2" fillId="0" borderId="76" xfId="1" applyNumberFormat="1" applyFont="1" applyBorder="1" applyAlignment="1" applyProtection="1">
      <alignment shrinkToFit="1"/>
      <protection hidden="1"/>
    </xf>
    <xf numFmtId="3" fontId="4" fillId="0" borderId="76" xfId="1" applyNumberFormat="1" applyFont="1" applyFill="1" applyBorder="1" applyAlignment="1" applyProtection="1">
      <alignment shrinkToFit="1"/>
      <protection hidden="1"/>
    </xf>
    <xf numFmtId="3" fontId="2" fillId="0" borderId="76" xfId="1" applyNumberFormat="1" applyFont="1" applyFill="1" applyBorder="1" applyAlignment="1" applyProtection="1">
      <alignment shrinkToFit="1"/>
      <protection hidden="1"/>
    </xf>
    <xf numFmtId="3" fontId="2" fillId="3" borderId="76" xfId="1" applyNumberFormat="1" applyFont="1" applyFill="1" applyBorder="1" applyAlignment="1" applyProtection="1">
      <alignment shrinkToFit="1"/>
      <protection hidden="1"/>
    </xf>
    <xf numFmtId="3" fontId="4" fillId="0" borderId="77" xfId="1" applyNumberFormat="1" applyFont="1" applyFill="1" applyBorder="1" applyAlignment="1" applyProtection="1">
      <alignment shrinkToFit="1"/>
      <protection hidden="1"/>
    </xf>
    <xf numFmtId="3" fontId="33" fillId="0" borderId="5" xfId="1" applyNumberFormat="1" applyFont="1" applyFill="1" applyBorder="1" applyAlignment="1" applyProtection="1">
      <alignment shrinkToFit="1"/>
      <protection locked="0"/>
    </xf>
    <xf numFmtId="0" fontId="35" fillId="0" borderId="0" xfId="0" applyFont="1" applyProtection="1">
      <protection hidden="1"/>
    </xf>
    <xf numFmtId="0" fontId="35" fillId="0" borderId="0" xfId="0" applyFont="1"/>
    <xf numFmtId="3" fontId="4" fillId="2" borderId="160" xfId="1" applyNumberFormat="1" applyFont="1" applyFill="1" applyBorder="1" applyAlignment="1">
      <alignment shrinkToFit="1"/>
    </xf>
    <xf numFmtId="3" fontId="4" fillId="2" borderId="166" xfId="1" applyNumberFormat="1" applyFont="1" applyFill="1" applyBorder="1" applyAlignment="1">
      <alignment shrinkToFit="1"/>
    </xf>
    <xf numFmtId="3" fontId="4" fillId="2" borderId="167" xfId="1" applyNumberFormat="1" applyFont="1" applyFill="1" applyBorder="1" applyAlignment="1">
      <alignment shrinkToFit="1"/>
    </xf>
    <xf numFmtId="3" fontId="2" fillId="0" borderId="166" xfId="1" applyNumberFormat="1" applyFont="1" applyBorder="1" applyAlignment="1" applyProtection="1">
      <alignment shrinkToFit="1"/>
      <protection locked="0"/>
    </xf>
    <xf numFmtId="3" fontId="2" fillId="0" borderId="170" xfId="1" applyNumberFormat="1" applyFont="1" applyFill="1" applyBorder="1" applyAlignment="1">
      <alignment shrinkToFit="1"/>
    </xf>
    <xf numFmtId="0" fontId="0" fillId="2" borderId="0" xfId="0" applyFill="1"/>
    <xf numFmtId="3" fontId="2" fillId="0" borderId="171" xfId="1" applyNumberFormat="1" applyFont="1" applyFill="1" applyBorder="1" applyAlignment="1" applyProtection="1">
      <alignment shrinkToFit="1"/>
      <protection locked="0"/>
    </xf>
    <xf numFmtId="3" fontId="4" fillId="2" borderId="5" xfId="1" applyNumberFormat="1" applyFont="1" applyFill="1" applyBorder="1" applyAlignment="1" applyProtection="1">
      <alignment shrinkToFit="1"/>
      <protection hidden="1"/>
    </xf>
    <xf numFmtId="3" fontId="4" fillId="2" borderId="75" xfId="1" applyNumberFormat="1" applyFont="1" applyFill="1" applyBorder="1" applyAlignment="1" applyProtection="1">
      <alignment shrinkToFit="1"/>
      <protection hidden="1"/>
    </xf>
    <xf numFmtId="3" fontId="4" fillId="2" borderId="23" xfId="1" applyNumberFormat="1" applyFont="1" applyFill="1" applyBorder="1" applyAlignment="1" applyProtection="1">
      <alignment shrinkToFit="1"/>
      <protection hidden="1"/>
    </xf>
    <xf numFmtId="3" fontId="4" fillId="2" borderId="187" xfId="1" applyNumberFormat="1" applyFont="1" applyFill="1" applyBorder="1" applyAlignment="1" applyProtection="1">
      <alignment shrinkToFit="1"/>
      <protection hidden="1"/>
    </xf>
    <xf numFmtId="3" fontId="4" fillId="2" borderId="184" xfId="1" applyNumberFormat="1" applyFont="1" applyFill="1" applyBorder="1" applyAlignment="1" applyProtection="1">
      <alignment shrinkToFit="1"/>
      <protection hidden="1"/>
    </xf>
    <xf numFmtId="3" fontId="4" fillId="2" borderId="177" xfId="1" applyNumberFormat="1" applyFont="1" applyFill="1" applyBorder="1" applyAlignment="1" applyProtection="1">
      <alignment shrinkToFit="1"/>
      <protection hidden="1"/>
    </xf>
    <xf numFmtId="3" fontId="4" fillId="2" borderId="123" xfId="1" applyNumberFormat="1" applyFont="1" applyFill="1" applyBorder="1" applyAlignment="1" applyProtection="1">
      <alignment shrinkToFit="1"/>
      <protection hidden="1"/>
    </xf>
    <xf numFmtId="3" fontId="2" fillId="0" borderId="5" xfId="1" applyNumberFormat="1" applyFont="1" applyFill="1" applyBorder="1" applyAlignment="1" applyProtection="1">
      <alignment horizontal="right" shrinkToFit="1"/>
      <protection locked="0"/>
    </xf>
    <xf numFmtId="0" fontId="0" fillId="0" borderId="0" xfId="0" applyAlignment="1">
      <alignment horizontal="right"/>
    </xf>
    <xf numFmtId="3" fontId="4" fillId="2" borderId="123" xfId="1" applyNumberFormat="1" applyFont="1" applyFill="1" applyBorder="1" applyAlignment="1">
      <alignment horizontal="right" shrinkToFit="1"/>
    </xf>
    <xf numFmtId="3" fontId="4" fillId="2" borderId="135" xfId="1" applyNumberFormat="1" applyFont="1" applyFill="1" applyBorder="1" applyAlignment="1">
      <alignment horizontal="right" shrinkToFit="1"/>
    </xf>
    <xf numFmtId="3" fontId="2" fillId="0" borderId="57" xfId="1" applyNumberFormat="1" applyFont="1" applyFill="1" applyBorder="1" applyAlignment="1">
      <alignment horizontal="right" shrinkToFit="1"/>
    </xf>
    <xf numFmtId="3" fontId="2" fillId="0" borderId="70" xfId="1" applyNumberFormat="1" applyFont="1" applyFill="1" applyBorder="1" applyAlignment="1">
      <alignment horizontal="right" shrinkToFit="1"/>
    </xf>
    <xf numFmtId="3" fontId="2" fillId="7" borderId="166" xfId="1" applyNumberFormat="1" applyFont="1" applyFill="1" applyBorder="1" applyAlignment="1" applyProtection="1">
      <alignment horizontal="right" shrinkToFit="1"/>
    </xf>
    <xf numFmtId="3" fontId="2" fillId="7" borderId="167" xfId="1" applyNumberFormat="1" applyFont="1" applyFill="1" applyBorder="1" applyAlignment="1" applyProtection="1">
      <alignment horizontal="right" shrinkToFit="1"/>
    </xf>
    <xf numFmtId="0" fontId="0" fillId="0" borderId="0" xfId="0"/>
    <xf numFmtId="0" fontId="7" fillId="0" borderId="0" xfId="0" applyFont="1"/>
    <xf numFmtId="0" fontId="0" fillId="0" borderId="0" xfId="0" applyFont="1" applyAlignment="1">
      <alignment vertical="top"/>
    </xf>
    <xf numFmtId="0" fontId="23" fillId="0" borderId="0" xfId="0" applyFont="1"/>
    <xf numFmtId="0" fontId="28" fillId="0" borderId="0" xfId="0" applyFont="1"/>
    <xf numFmtId="3" fontId="4" fillId="2" borderId="200" xfId="1" applyNumberFormat="1" applyFont="1" applyFill="1" applyBorder="1" applyAlignment="1">
      <alignment horizontal="right" shrinkToFit="1"/>
    </xf>
    <xf numFmtId="3" fontId="4" fillId="2" borderId="201" xfId="1" applyNumberFormat="1" applyFont="1" applyFill="1" applyBorder="1" applyAlignment="1">
      <alignment horizontal="right" shrinkToFit="1"/>
    </xf>
    <xf numFmtId="3" fontId="2" fillId="0" borderId="56" xfId="1" applyNumberFormat="1" applyFont="1" applyFill="1" applyBorder="1" applyAlignment="1">
      <alignment horizontal="right" shrinkToFit="1"/>
    </xf>
    <xf numFmtId="3" fontId="2" fillId="0" borderId="118" xfId="1" applyNumberFormat="1" applyFont="1" applyFill="1" applyBorder="1" applyAlignment="1">
      <alignment horizontal="right" shrinkToFit="1"/>
    </xf>
    <xf numFmtId="0" fontId="0" fillId="0" borderId="0" xfId="0" applyAlignment="1">
      <alignment vertical="justify" wrapText="1"/>
    </xf>
    <xf numFmtId="0" fontId="20" fillId="0" borderId="0" xfId="0" applyFont="1" applyAlignment="1">
      <alignment vertical="justify" wrapText="1"/>
    </xf>
    <xf numFmtId="0" fontId="25" fillId="6" borderId="0" xfId="0" applyFont="1" applyFill="1" applyProtection="1">
      <protection locked="0"/>
    </xf>
    <xf numFmtId="0" fontId="24" fillId="6" borderId="0" xfId="0" applyFont="1" applyFill="1" applyProtection="1">
      <protection locked="0"/>
    </xf>
    <xf numFmtId="0" fontId="7" fillId="6" borderId="0" xfId="0" applyFont="1" applyFill="1" applyProtection="1">
      <protection locked="0"/>
    </xf>
    <xf numFmtId="3" fontId="2" fillId="3" borderId="123" xfId="1" applyNumberFormat="1" applyFont="1" applyFill="1" applyBorder="1" applyAlignment="1" applyProtection="1">
      <alignment shrinkToFit="1"/>
      <protection hidden="1"/>
    </xf>
    <xf numFmtId="0" fontId="36" fillId="0" borderId="0" xfId="0" applyFont="1"/>
    <xf numFmtId="3" fontId="2" fillId="0" borderId="5" xfId="1" applyNumberFormat="1" applyFont="1" applyFill="1" applyBorder="1" applyAlignment="1" applyProtection="1">
      <alignment horizontal="right" shrinkToFit="1"/>
      <protection hidden="1"/>
    </xf>
    <xf numFmtId="3" fontId="2" fillId="0" borderId="166" xfId="1" applyNumberFormat="1" applyFont="1" applyFill="1" applyBorder="1" applyAlignment="1" applyProtection="1">
      <alignment horizontal="right" shrinkToFit="1"/>
      <protection hidden="1"/>
    </xf>
    <xf numFmtId="3" fontId="2" fillId="0" borderId="167" xfId="1" applyNumberFormat="1" applyFont="1" applyFill="1" applyBorder="1" applyAlignment="1" applyProtection="1">
      <alignment horizontal="right" shrinkToFit="1"/>
      <protection hidden="1"/>
    </xf>
    <xf numFmtId="0" fontId="0" fillId="8" borderId="0" xfId="0" applyFill="1"/>
    <xf numFmtId="3" fontId="2" fillId="0" borderId="177" xfId="1" applyNumberFormat="1" applyFont="1" applyFill="1" applyBorder="1" applyAlignment="1" applyProtection="1">
      <alignment horizontal="right" shrinkToFit="1"/>
      <protection hidden="1"/>
    </xf>
    <xf numFmtId="0" fontId="20" fillId="0" borderId="0" xfId="0" applyFont="1" applyAlignment="1">
      <alignment vertical="justify"/>
    </xf>
    <xf numFmtId="0" fontId="20" fillId="0" borderId="0" xfId="0" applyFont="1" applyAlignment="1">
      <alignment horizontal="justify" vertical="justify" wrapText="1"/>
    </xf>
    <xf numFmtId="0" fontId="0" fillId="0" borderId="0" xfId="0" applyAlignment="1">
      <alignment horizontal="justify" vertical="justify" wrapText="1"/>
    </xf>
    <xf numFmtId="0" fontId="31" fillId="3" borderId="0" xfId="0" applyFont="1" applyFill="1"/>
    <xf numFmtId="0" fontId="31" fillId="3" borderId="0" xfId="0" applyFont="1" applyFill="1" applyAlignment="1">
      <alignment vertical="top"/>
    </xf>
    <xf numFmtId="0" fontId="9" fillId="2" borderId="5" xfId="1" applyFont="1" applyFill="1" applyBorder="1" applyAlignment="1" applyProtection="1">
      <alignment horizontal="left" wrapText="1"/>
      <protection hidden="1"/>
    </xf>
    <xf numFmtId="0" fontId="0" fillId="6" borderId="15" xfId="0" applyFill="1" applyBorder="1"/>
    <xf numFmtId="0" fontId="8" fillId="6" borderId="15" xfId="1" applyFont="1" applyFill="1" applyBorder="1"/>
    <xf numFmtId="0" fontId="21" fillId="6" borderId="15" xfId="1" applyFont="1" applyFill="1" applyBorder="1" applyAlignment="1" applyProtection="1">
      <alignment horizontal="center" vertical="center" shrinkToFit="1"/>
    </xf>
    <xf numFmtId="0" fontId="0" fillId="6" borderId="15" xfId="0" applyFill="1" applyBorder="1" applyAlignment="1">
      <alignment horizontal="right"/>
    </xf>
    <xf numFmtId="0" fontId="0" fillId="6" borderId="16" xfId="0" applyFill="1" applyBorder="1"/>
    <xf numFmtId="0" fontId="0" fillId="6" borderId="0" xfId="0" applyFill="1" applyBorder="1" applyAlignment="1">
      <alignment horizontal="right"/>
    </xf>
    <xf numFmtId="0" fontId="0" fillId="6" borderId="0" xfId="0" applyFill="1" applyBorder="1"/>
    <xf numFmtId="0" fontId="0" fillId="6" borderId="18" xfId="0" applyFill="1" applyBorder="1"/>
    <xf numFmtId="0" fontId="2" fillId="6" borderId="46" xfId="1" applyFont="1" applyFill="1" applyBorder="1"/>
    <xf numFmtId="0" fontId="2" fillId="6" borderId="10" xfId="1" applyFont="1" applyFill="1" applyBorder="1" applyProtection="1">
      <protection hidden="1"/>
    </xf>
    <xf numFmtId="0" fontId="0" fillId="6" borderId="10" xfId="0" applyFill="1" applyBorder="1" applyAlignment="1">
      <alignment horizontal="right"/>
    </xf>
    <xf numFmtId="0" fontId="0" fillId="6" borderId="10" xfId="0" applyFill="1" applyBorder="1"/>
    <xf numFmtId="0" fontId="0" fillId="6" borderId="47" xfId="0" applyFill="1" applyBorder="1"/>
    <xf numFmtId="0" fontId="16" fillId="6" borderId="11" xfId="0" applyFont="1" applyFill="1" applyBorder="1" applyAlignment="1" applyProtection="1">
      <alignment horizontal="center" vertical="center" wrapText="1"/>
      <protection hidden="1"/>
    </xf>
    <xf numFmtId="0" fontId="16" fillId="6" borderId="98" xfId="0" applyFont="1" applyFill="1" applyBorder="1" applyAlignment="1" applyProtection="1">
      <alignment horizontal="center" vertical="center" wrapText="1"/>
      <protection hidden="1"/>
    </xf>
    <xf numFmtId="0" fontId="16" fillId="6" borderId="195" xfId="0" applyFont="1" applyFill="1" applyBorder="1" applyAlignment="1" applyProtection="1">
      <alignment horizontal="center" vertical="center" wrapText="1"/>
      <protection hidden="1"/>
    </xf>
    <xf numFmtId="0" fontId="16" fillId="6" borderId="196" xfId="0" applyFont="1" applyFill="1" applyBorder="1" applyAlignment="1" applyProtection="1">
      <alignment horizontal="center" vertical="center" wrapText="1"/>
      <protection hidden="1"/>
    </xf>
    <xf numFmtId="0" fontId="2" fillId="6" borderId="31" xfId="1" applyFont="1" applyFill="1" applyBorder="1" applyAlignment="1">
      <alignment horizontal="center"/>
    </xf>
    <xf numFmtId="49" fontId="4" fillId="6" borderId="31" xfId="1" applyNumberFormat="1" applyFont="1" applyFill="1" applyBorder="1" applyAlignment="1">
      <alignment horizontal="center"/>
    </xf>
    <xf numFmtId="49" fontId="2" fillId="6" borderId="4" xfId="1" applyNumberFormat="1" applyFont="1" applyFill="1" applyBorder="1" applyAlignment="1">
      <alignment horizontal="center"/>
    </xf>
    <xf numFmtId="49" fontId="2" fillId="6" borderId="94" xfId="1" applyNumberFormat="1" applyFont="1" applyFill="1" applyBorder="1" applyAlignment="1">
      <alignment horizontal="center"/>
    </xf>
    <xf numFmtId="0" fontId="16" fillId="6" borderId="139" xfId="0" applyFont="1" applyFill="1" applyBorder="1" applyAlignment="1" applyProtection="1">
      <alignment horizontal="center" vertical="center" shrinkToFit="1"/>
      <protection hidden="1"/>
    </xf>
    <xf numFmtId="0" fontId="16" fillId="6" borderId="136" xfId="0" applyFont="1" applyFill="1" applyBorder="1" applyAlignment="1" applyProtection="1">
      <alignment horizontal="center" vertical="center" shrinkToFit="1"/>
      <protection hidden="1"/>
    </xf>
    <xf numFmtId="0" fontId="13" fillId="6" borderId="5" xfId="1" applyFont="1" applyFill="1" applyBorder="1" applyAlignment="1" applyProtection="1">
      <alignment horizontal="left" wrapText="1" shrinkToFit="1"/>
      <protection hidden="1"/>
    </xf>
    <xf numFmtId="49" fontId="4" fillId="6" borderId="5" xfId="1" applyNumberFormat="1" applyFont="1" applyFill="1" applyBorder="1" applyAlignment="1">
      <alignment horizontal="center"/>
    </xf>
    <xf numFmtId="49" fontId="2" fillId="6" borderId="2" xfId="1" applyNumberFormat="1" applyFont="1" applyFill="1" applyBorder="1" applyAlignment="1">
      <alignment horizontal="center"/>
    </xf>
    <xf numFmtId="49" fontId="2" fillId="6" borderId="95" xfId="1" applyNumberFormat="1" applyFont="1" applyFill="1" applyBorder="1" applyAlignment="1">
      <alignment horizontal="center"/>
    </xf>
    <xf numFmtId="3" fontId="4" fillId="6" borderId="101" xfId="1" applyNumberFormat="1" applyFont="1" applyFill="1" applyBorder="1" applyAlignment="1">
      <alignment shrinkToFit="1"/>
    </xf>
    <xf numFmtId="3" fontId="4" fillId="6" borderId="102" xfId="1" applyNumberFormat="1" applyFont="1" applyFill="1" applyBorder="1" applyAlignment="1">
      <alignment shrinkToFit="1"/>
    </xf>
    <xf numFmtId="3" fontId="4" fillId="6" borderId="113" xfId="1" applyNumberFormat="1" applyFont="1" applyFill="1" applyBorder="1" applyAlignment="1">
      <alignment shrinkToFit="1"/>
    </xf>
    <xf numFmtId="3" fontId="4" fillId="6" borderId="114" xfId="1" applyNumberFormat="1" applyFont="1" applyFill="1" applyBorder="1" applyAlignment="1">
      <alignment shrinkToFit="1"/>
    </xf>
    <xf numFmtId="3" fontId="4" fillId="6" borderId="126" xfId="1" applyNumberFormat="1" applyFont="1" applyFill="1" applyBorder="1" applyAlignment="1">
      <alignment shrinkToFit="1"/>
    </xf>
    <xf numFmtId="3" fontId="4" fillId="6" borderId="123" xfId="1" applyNumberFormat="1" applyFont="1" applyFill="1" applyBorder="1" applyAlignment="1">
      <alignment shrinkToFit="1"/>
    </xf>
    <xf numFmtId="3" fontId="4" fillId="6" borderId="135" xfId="1" applyNumberFormat="1" applyFont="1" applyFill="1" applyBorder="1" applyAlignment="1">
      <alignment shrinkToFit="1"/>
    </xf>
    <xf numFmtId="3" fontId="4" fillId="6" borderId="140" xfId="1" applyNumberFormat="1" applyFont="1" applyFill="1" applyBorder="1" applyAlignment="1">
      <alignment shrinkToFit="1"/>
    </xf>
    <xf numFmtId="3" fontId="4" fillId="6" borderId="138" xfId="1" applyNumberFormat="1" applyFont="1" applyFill="1" applyBorder="1" applyAlignment="1">
      <alignment shrinkToFit="1"/>
    </xf>
    <xf numFmtId="3" fontId="4" fillId="6" borderId="123" xfId="1" applyNumberFormat="1" applyFont="1" applyFill="1" applyBorder="1" applyAlignment="1">
      <alignment horizontal="right" shrinkToFit="1"/>
    </xf>
    <xf numFmtId="3" fontId="4" fillId="6" borderId="135" xfId="1" applyNumberFormat="1" applyFont="1" applyFill="1" applyBorder="1" applyAlignment="1">
      <alignment horizontal="right" shrinkToFit="1"/>
    </xf>
    <xf numFmtId="3" fontId="4" fillId="6" borderId="200" xfId="1" applyNumberFormat="1" applyFont="1" applyFill="1" applyBorder="1" applyAlignment="1">
      <alignment horizontal="right" shrinkToFit="1"/>
    </xf>
    <xf numFmtId="3" fontId="4" fillId="6" borderId="201" xfId="1" applyNumberFormat="1" applyFont="1" applyFill="1" applyBorder="1" applyAlignment="1">
      <alignment horizontal="right" shrinkToFit="1"/>
    </xf>
    <xf numFmtId="0" fontId="14" fillId="6" borderId="5" xfId="0" applyFont="1" applyFill="1" applyBorder="1" applyAlignment="1">
      <alignment vertical="center" wrapText="1"/>
    </xf>
    <xf numFmtId="0" fontId="14" fillId="6" borderId="7" xfId="0" applyFont="1" applyFill="1" applyBorder="1" applyAlignment="1">
      <alignment vertical="center" wrapText="1"/>
    </xf>
    <xf numFmtId="3" fontId="2" fillId="6" borderId="101" xfId="1" applyNumberFormat="1" applyFont="1" applyFill="1" applyBorder="1" applyAlignment="1">
      <alignment shrinkToFit="1"/>
    </xf>
    <xf numFmtId="3" fontId="2" fillId="6" borderId="102" xfId="1" applyNumberFormat="1" applyFont="1" applyFill="1" applyBorder="1" applyAlignment="1">
      <alignment shrinkToFit="1"/>
    </xf>
    <xf numFmtId="3" fontId="2" fillId="6" borderId="113" xfId="1" applyNumberFormat="1" applyFont="1" applyFill="1" applyBorder="1" applyAlignment="1">
      <alignment shrinkToFit="1"/>
    </xf>
    <xf numFmtId="3" fontId="2" fillId="6" borderId="114" xfId="1" applyNumberFormat="1" applyFont="1" applyFill="1" applyBorder="1" applyAlignment="1">
      <alignment shrinkToFit="1"/>
    </xf>
    <xf numFmtId="3" fontId="2" fillId="6" borderId="126" xfId="1" applyNumberFormat="1" applyFont="1" applyFill="1" applyBorder="1" applyAlignment="1">
      <alignment shrinkToFit="1"/>
    </xf>
    <xf numFmtId="3" fontId="2" fillId="6" borderId="123" xfId="1" applyNumberFormat="1" applyFont="1" applyFill="1" applyBorder="1" applyAlignment="1">
      <alignment shrinkToFit="1"/>
    </xf>
    <xf numFmtId="3" fontId="2" fillId="6" borderId="135" xfId="1" applyNumberFormat="1" applyFont="1" applyFill="1" applyBorder="1" applyAlignment="1">
      <alignment shrinkToFit="1"/>
    </xf>
    <xf numFmtId="3" fontId="2" fillId="6" borderId="140" xfId="1" applyNumberFormat="1" applyFont="1" applyFill="1" applyBorder="1" applyAlignment="1">
      <alignment shrinkToFit="1"/>
    </xf>
    <xf numFmtId="3" fontId="2" fillId="6" borderId="138" xfId="1" applyNumberFormat="1" applyFont="1" applyFill="1" applyBorder="1" applyAlignment="1">
      <alignment shrinkToFit="1"/>
    </xf>
    <xf numFmtId="3" fontId="2" fillId="6" borderId="123" xfId="1" applyNumberFormat="1" applyFont="1" applyFill="1" applyBorder="1" applyAlignment="1">
      <alignment horizontal="right" shrinkToFit="1"/>
    </xf>
    <xf numFmtId="3" fontId="2" fillId="6" borderId="135" xfId="1" applyNumberFormat="1" applyFont="1" applyFill="1" applyBorder="1" applyAlignment="1">
      <alignment horizontal="right" shrinkToFit="1"/>
    </xf>
    <xf numFmtId="3" fontId="2" fillId="6" borderId="200" xfId="1" applyNumberFormat="1" applyFont="1" applyFill="1" applyBorder="1" applyAlignment="1">
      <alignment horizontal="right" shrinkToFit="1"/>
    </xf>
    <xf numFmtId="3" fontId="2" fillId="6" borderId="201" xfId="1" applyNumberFormat="1" applyFont="1" applyFill="1" applyBorder="1" applyAlignment="1">
      <alignment horizontal="right" shrinkToFit="1"/>
    </xf>
    <xf numFmtId="0" fontId="13" fillId="6" borderId="5" xfId="1" applyFont="1" applyFill="1" applyBorder="1" applyAlignment="1" applyProtection="1">
      <alignment horizontal="left" wrapText="1"/>
      <protection hidden="1"/>
    </xf>
    <xf numFmtId="3" fontId="2" fillId="6" borderId="68" xfId="1" applyNumberFormat="1" applyFont="1" applyFill="1" applyBorder="1" applyAlignment="1">
      <alignment shrinkToFit="1"/>
    </xf>
    <xf numFmtId="3" fontId="2" fillId="6" borderId="24" xfId="1" applyNumberFormat="1" applyFont="1" applyFill="1" applyBorder="1" applyAlignment="1">
      <alignment shrinkToFit="1"/>
    </xf>
    <xf numFmtId="3" fontId="4" fillId="6" borderId="68" xfId="1" applyNumberFormat="1" applyFont="1" applyFill="1" applyBorder="1" applyAlignment="1">
      <alignment shrinkToFit="1"/>
    </xf>
    <xf numFmtId="3" fontId="4" fillId="6" borderId="24" xfId="1" applyNumberFormat="1" applyFont="1" applyFill="1" applyBorder="1" applyAlignment="1">
      <alignment shrinkToFit="1"/>
    </xf>
    <xf numFmtId="0" fontId="15" fillId="6" borderId="5" xfId="0" applyFont="1" applyFill="1" applyBorder="1" applyAlignment="1">
      <alignment vertical="center" wrapText="1"/>
    </xf>
    <xf numFmtId="0" fontId="13" fillId="9" borderId="5" xfId="1" applyFont="1" applyFill="1" applyBorder="1" applyAlignment="1" applyProtection="1">
      <alignment horizontal="left" wrapText="1" shrinkToFit="1"/>
      <protection hidden="1"/>
    </xf>
    <xf numFmtId="0" fontId="14" fillId="6" borderId="5" xfId="0" applyFont="1" applyFill="1" applyBorder="1" applyAlignment="1">
      <alignment horizontal="left" vertical="center" wrapText="1"/>
    </xf>
    <xf numFmtId="0" fontId="13" fillId="6" borderId="5" xfId="1" applyFont="1" applyFill="1" applyBorder="1" applyAlignment="1">
      <alignment horizontal="left" wrapText="1"/>
    </xf>
    <xf numFmtId="49" fontId="4" fillId="6" borderId="5" xfId="1" applyNumberFormat="1" applyFont="1" applyFill="1" applyBorder="1" applyAlignment="1">
      <alignment horizontal="center" wrapText="1"/>
    </xf>
    <xf numFmtId="0" fontId="13" fillId="6" borderId="5" xfId="1" applyFont="1" applyFill="1" applyBorder="1" applyAlignment="1" applyProtection="1">
      <alignment horizontal="left" wrapText="1" shrinkToFit="1"/>
      <protection locked="0"/>
    </xf>
    <xf numFmtId="3" fontId="2" fillId="6" borderId="113" xfId="1" applyNumberFormat="1" applyFont="1" applyFill="1" applyBorder="1" applyAlignment="1">
      <alignment horizontal="right" shrinkToFit="1"/>
    </xf>
    <xf numFmtId="3" fontId="2" fillId="6" borderId="114" xfId="1" applyNumberFormat="1" applyFont="1" applyFill="1" applyBorder="1" applyAlignment="1">
      <alignment horizontal="right" shrinkToFit="1"/>
    </xf>
    <xf numFmtId="3" fontId="2" fillId="6" borderId="126" xfId="1" applyNumberFormat="1" applyFont="1" applyFill="1" applyBorder="1" applyAlignment="1">
      <alignment horizontal="right" shrinkToFit="1"/>
    </xf>
    <xf numFmtId="3" fontId="2" fillId="6" borderId="68" xfId="1" applyNumberFormat="1" applyFont="1" applyFill="1" applyBorder="1" applyAlignment="1">
      <alignment horizontal="right" shrinkToFit="1"/>
    </xf>
    <xf numFmtId="3" fontId="2" fillId="6" borderId="24" xfId="1" applyNumberFormat="1" applyFont="1" applyFill="1" applyBorder="1" applyAlignment="1">
      <alignment horizontal="right" shrinkToFit="1"/>
    </xf>
    <xf numFmtId="49" fontId="4" fillId="6" borderId="2" xfId="1" applyNumberFormat="1" applyFont="1" applyFill="1" applyBorder="1" applyAlignment="1">
      <alignment horizontal="center"/>
    </xf>
    <xf numFmtId="49" fontId="4" fillId="6" borderId="95" xfId="1" applyNumberFormat="1" applyFont="1" applyFill="1" applyBorder="1" applyAlignment="1">
      <alignment horizontal="center"/>
    </xf>
    <xf numFmtId="0" fontId="2" fillId="6" borderId="141" xfId="1" applyFont="1" applyFill="1" applyBorder="1" applyAlignment="1" applyProtection="1">
      <alignment horizontal="left" wrapText="1"/>
      <protection hidden="1"/>
    </xf>
    <xf numFmtId="49" fontId="4" fillId="6" borderId="7" xfId="1" applyNumberFormat="1" applyFont="1" applyFill="1" applyBorder="1" applyAlignment="1">
      <alignment horizontal="center"/>
    </xf>
    <xf numFmtId="49" fontId="2" fillId="6" borderId="55" xfId="1" applyNumberFormat="1" applyFont="1" applyFill="1" applyBorder="1" applyAlignment="1">
      <alignment horizontal="center"/>
    </xf>
    <xf numFmtId="49" fontId="2" fillId="6" borderId="96" xfId="1" applyNumberFormat="1" applyFont="1" applyFill="1" applyBorder="1" applyAlignment="1">
      <alignment horizontal="center"/>
    </xf>
    <xf numFmtId="3" fontId="4" fillId="6" borderId="103" xfId="1" applyNumberFormat="1" applyFont="1" applyFill="1" applyBorder="1" applyAlignment="1">
      <alignment shrinkToFit="1"/>
    </xf>
    <xf numFmtId="3" fontId="4" fillId="6" borderId="104" xfId="1" applyNumberFormat="1" applyFont="1" applyFill="1" applyBorder="1" applyAlignment="1">
      <alignment shrinkToFit="1"/>
    </xf>
    <xf numFmtId="3" fontId="4" fillId="6" borderId="115" xfId="1" applyNumberFormat="1" applyFont="1" applyFill="1" applyBorder="1" applyAlignment="1">
      <alignment shrinkToFit="1"/>
    </xf>
    <xf numFmtId="3" fontId="4" fillId="6" borderId="116" xfId="1" applyNumberFormat="1" applyFont="1" applyFill="1" applyBorder="1" applyAlignment="1">
      <alignment shrinkToFit="1"/>
    </xf>
    <xf numFmtId="3" fontId="4" fillId="6" borderId="124" xfId="1" applyNumberFormat="1" applyFont="1" applyFill="1" applyBorder="1" applyAlignment="1">
      <alignment shrinkToFit="1"/>
    </xf>
    <xf numFmtId="3" fontId="4" fillId="6" borderId="69" xfId="1" applyNumberFormat="1" applyFont="1" applyFill="1" applyBorder="1" applyAlignment="1">
      <alignment shrinkToFit="1"/>
    </xf>
    <xf numFmtId="3" fontId="4" fillId="6" borderId="44" xfId="1" applyNumberFormat="1" applyFont="1" applyFill="1" applyBorder="1" applyAlignment="1">
      <alignment shrinkToFit="1"/>
    </xf>
    <xf numFmtId="3" fontId="4" fillId="6" borderId="124" xfId="1" applyNumberFormat="1" applyFont="1" applyFill="1" applyBorder="1" applyAlignment="1">
      <alignment horizontal="right" shrinkToFit="1"/>
    </xf>
    <xf numFmtId="3" fontId="4" fillId="6" borderId="154" xfId="1" applyNumberFormat="1" applyFont="1" applyFill="1" applyBorder="1" applyAlignment="1">
      <alignment horizontal="right" shrinkToFit="1"/>
    </xf>
    <xf numFmtId="3" fontId="4" fillId="6" borderId="202" xfId="1" applyNumberFormat="1" applyFont="1" applyFill="1" applyBorder="1" applyAlignment="1">
      <alignment horizontal="right" shrinkToFit="1"/>
    </xf>
    <xf numFmtId="3" fontId="4" fillId="6" borderId="203" xfId="1" applyNumberFormat="1" applyFont="1" applyFill="1" applyBorder="1" applyAlignment="1">
      <alignment horizontal="right" shrinkToFit="1"/>
    </xf>
    <xf numFmtId="0" fontId="2" fillId="6" borderId="5" xfId="1" applyFont="1" applyFill="1" applyBorder="1" applyAlignment="1" applyProtection="1">
      <alignment horizontal="left" wrapText="1"/>
      <protection hidden="1"/>
    </xf>
    <xf numFmtId="0" fontId="2" fillId="6" borderId="5" xfId="1" applyFont="1" applyFill="1" applyBorder="1" applyAlignment="1" applyProtection="1">
      <alignment horizontal="left" wrapText="1" shrinkToFit="1"/>
      <protection hidden="1"/>
    </xf>
    <xf numFmtId="0" fontId="2" fillId="6" borderId="5" xfId="1" applyFont="1" applyFill="1" applyBorder="1" applyAlignment="1" applyProtection="1">
      <alignment horizontal="left" vertical="center" wrapText="1" shrinkToFit="1"/>
      <protection hidden="1"/>
    </xf>
    <xf numFmtId="0" fontId="9" fillId="6" borderId="5" xfId="1" applyFont="1" applyFill="1" applyBorder="1" applyAlignment="1" applyProtection="1">
      <alignment horizontal="left" wrapText="1"/>
      <protection hidden="1"/>
    </xf>
    <xf numFmtId="0" fontId="2" fillId="6" borderId="42" xfId="1" applyFont="1" applyFill="1" applyBorder="1" applyAlignment="1" applyProtection="1">
      <alignment vertical="top" wrapText="1" shrinkToFit="1"/>
      <protection hidden="1"/>
    </xf>
    <xf numFmtId="0" fontId="4" fillId="6" borderId="5" xfId="1" applyFont="1" applyFill="1" applyBorder="1" applyAlignment="1" applyProtection="1">
      <alignment horizontal="left" wrapText="1"/>
      <protection hidden="1"/>
    </xf>
    <xf numFmtId="0" fontId="4" fillId="6" borderId="5" xfId="1" applyFont="1" applyFill="1" applyBorder="1" applyAlignment="1" applyProtection="1">
      <alignment horizontal="left" wrapText="1"/>
      <protection locked="0"/>
    </xf>
    <xf numFmtId="49" fontId="2" fillId="6" borderId="75" xfId="1" applyNumberFormat="1" applyFont="1" applyFill="1" applyBorder="1" applyAlignment="1">
      <alignment horizontal="center" wrapText="1"/>
    </xf>
    <xf numFmtId="0" fontId="2" fillId="6" borderId="43" xfId="1" applyFont="1" applyFill="1" applyBorder="1" applyAlignment="1" applyProtection="1">
      <alignment vertical="top" wrapText="1" shrinkToFit="1"/>
      <protection hidden="1"/>
    </xf>
    <xf numFmtId="0" fontId="2" fillId="6" borderId="5" xfId="1" applyFont="1" applyFill="1" applyBorder="1" applyAlignment="1" applyProtection="1">
      <alignment horizontal="center" wrapText="1"/>
      <protection locked="0"/>
    </xf>
    <xf numFmtId="0" fontId="2" fillId="6" borderId="5" xfId="1" applyFont="1" applyFill="1" applyBorder="1" applyAlignment="1" applyProtection="1">
      <alignment horizontal="left" wrapText="1"/>
      <protection locked="0"/>
    </xf>
    <xf numFmtId="0" fontId="13" fillId="6" borderId="5" xfId="1" applyFont="1" applyFill="1" applyBorder="1" applyAlignment="1" applyProtection="1">
      <alignment horizontal="left" wrapText="1"/>
      <protection locked="0"/>
    </xf>
    <xf numFmtId="0" fontId="4" fillId="6" borderId="5" xfId="1" applyFont="1" applyFill="1" applyBorder="1" applyAlignment="1" applyProtection="1">
      <alignment wrapText="1"/>
      <protection hidden="1"/>
    </xf>
    <xf numFmtId="49" fontId="2" fillId="6" borderId="75" xfId="1" applyNumberFormat="1" applyFont="1" applyFill="1" applyBorder="1" applyAlignment="1">
      <alignment horizontal="center"/>
    </xf>
    <xf numFmtId="49" fontId="2" fillId="6" borderId="5" xfId="1" applyNumberFormat="1" applyFont="1" applyFill="1" applyBorder="1" applyAlignment="1" applyProtection="1">
      <alignment horizontal="center" wrapText="1"/>
      <protection hidden="1"/>
    </xf>
    <xf numFmtId="0" fontId="22" fillId="6" borderId="5" xfId="1" applyFont="1" applyFill="1" applyBorder="1" applyAlignment="1" applyProtection="1">
      <alignment horizontal="left" wrapText="1"/>
      <protection hidden="1"/>
    </xf>
    <xf numFmtId="0" fontId="2" fillId="6" borderId="8" xfId="1" applyFont="1" applyFill="1" applyBorder="1" applyAlignment="1" applyProtection="1">
      <alignment horizontal="left" wrapText="1"/>
      <protection hidden="1"/>
    </xf>
    <xf numFmtId="0" fontId="2" fillId="6" borderId="5" xfId="1" applyFont="1" applyFill="1" applyBorder="1" applyAlignment="1" applyProtection="1">
      <alignment horizontal="center" wrapText="1"/>
      <protection hidden="1"/>
    </xf>
    <xf numFmtId="0" fontId="2" fillId="6" borderId="30" xfId="1" applyFont="1" applyFill="1" applyBorder="1" applyAlignment="1" applyProtection="1">
      <alignment vertical="top" wrapText="1" shrinkToFit="1"/>
      <protection hidden="1"/>
    </xf>
    <xf numFmtId="0" fontId="4" fillId="6" borderId="9" xfId="1" applyFont="1" applyFill="1" applyBorder="1" applyAlignment="1" applyProtection="1">
      <alignment wrapText="1"/>
      <protection hidden="1"/>
    </xf>
    <xf numFmtId="0" fontId="2" fillId="6" borderId="9" xfId="1" applyFont="1" applyFill="1" applyBorder="1" applyAlignment="1" applyProtection="1">
      <alignment wrapText="1"/>
      <protection hidden="1"/>
    </xf>
    <xf numFmtId="49" fontId="4" fillId="6" borderId="9" xfId="1" applyNumberFormat="1" applyFont="1" applyFill="1" applyBorder="1" applyAlignment="1" applyProtection="1">
      <alignment horizontal="center"/>
      <protection hidden="1"/>
    </xf>
    <xf numFmtId="49" fontId="2" fillId="6" borderId="22" xfId="1" applyNumberFormat="1" applyFont="1" applyFill="1" applyBorder="1" applyAlignment="1" applyProtection="1">
      <alignment horizontal="center"/>
      <protection hidden="1"/>
    </xf>
    <xf numFmtId="49" fontId="4" fillId="6" borderId="97" xfId="1" applyNumberFormat="1" applyFont="1" applyFill="1" applyBorder="1" applyAlignment="1" applyProtection="1">
      <alignment horizontal="center"/>
      <protection hidden="1"/>
    </xf>
    <xf numFmtId="4" fontId="2" fillId="6" borderId="99" xfId="1" applyNumberFormat="1" applyFont="1" applyFill="1" applyBorder="1" applyAlignment="1" applyProtection="1">
      <alignment shrinkToFit="1"/>
      <protection hidden="1"/>
    </xf>
    <xf numFmtId="4" fontId="2" fillId="6" borderId="66" xfId="1" applyNumberFormat="1" applyFont="1" applyFill="1" applyBorder="1" applyAlignment="1" applyProtection="1">
      <alignment shrinkToFit="1"/>
      <protection hidden="1"/>
    </xf>
    <xf numFmtId="4" fontId="2" fillId="6" borderId="111" xfId="1" applyNumberFormat="1" applyFont="1" applyFill="1" applyBorder="1" applyAlignment="1" applyProtection="1">
      <alignment shrinkToFit="1"/>
      <protection hidden="1"/>
    </xf>
    <xf numFmtId="4" fontId="2" fillId="6" borderId="128" xfId="1" applyNumberFormat="1" applyFont="1" applyFill="1" applyBorder="1" applyAlignment="1" applyProtection="1">
      <alignment shrinkToFit="1"/>
      <protection hidden="1"/>
    </xf>
    <xf numFmtId="4" fontId="2" fillId="6" borderId="122" xfId="1" applyNumberFormat="1" applyFont="1" applyFill="1" applyBorder="1" applyAlignment="1" applyProtection="1">
      <alignment shrinkToFit="1"/>
      <protection hidden="1"/>
    </xf>
    <xf numFmtId="4" fontId="2" fillId="6" borderId="26" xfId="1" applyNumberFormat="1" applyFont="1" applyFill="1" applyBorder="1" applyAlignment="1" applyProtection="1">
      <alignment shrinkToFit="1"/>
      <protection hidden="1"/>
    </xf>
    <xf numFmtId="4" fontId="2" fillId="6" borderId="133" xfId="1" applyNumberFormat="1" applyFont="1" applyFill="1" applyBorder="1" applyAlignment="1" applyProtection="1">
      <alignment shrinkToFit="1"/>
      <protection hidden="1"/>
    </xf>
    <xf numFmtId="4" fontId="2" fillId="6" borderId="122" xfId="1" applyNumberFormat="1" applyFont="1" applyFill="1" applyBorder="1" applyAlignment="1" applyProtection="1">
      <alignment horizontal="right" shrinkToFit="1"/>
      <protection hidden="1"/>
    </xf>
    <xf numFmtId="4" fontId="2" fillId="6" borderId="97" xfId="1" applyNumberFormat="1" applyFont="1" applyFill="1" applyBorder="1" applyAlignment="1" applyProtection="1">
      <alignment horizontal="right" shrinkToFit="1"/>
      <protection hidden="1"/>
    </xf>
    <xf numFmtId="4" fontId="2" fillId="6" borderId="99" xfId="1" applyNumberFormat="1" applyFont="1" applyFill="1" applyBorder="1" applyAlignment="1" applyProtection="1">
      <alignment horizontal="right" shrinkToFit="1"/>
      <protection hidden="1"/>
    </xf>
    <xf numFmtId="4" fontId="2" fillId="6" borderId="66" xfId="1" applyNumberFormat="1" applyFont="1" applyFill="1" applyBorder="1" applyAlignment="1" applyProtection="1">
      <alignment horizontal="right" shrinkToFit="1"/>
      <protection hidden="1"/>
    </xf>
    <xf numFmtId="0" fontId="2" fillId="6" borderId="5" xfId="1" applyFont="1" applyFill="1" applyBorder="1" applyAlignment="1" applyProtection="1">
      <alignment wrapText="1"/>
      <protection hidden="1"/>
    </xf>
    <xf numFmtId="49" fontId="4" fillId="6" borderId="5" xfId="1" applyNumberFormat="1" applyFont="1" applyFill="1" applyBorder="1" applyAlignment="1" applyProtection="1">
      <alignment horizontal="center"/>
      <protection hidden="1"/>
    </xf>
    <xf numFmtId="49" fontId="2" fillId="6" borderId="2" xfId="1" applyNumberFormat="1" applyFont="1" applyFill="1" applyBorder="1" applyAlignment="1" applyProtection="1">
      <alignment horizontal="center"/>
      <protection hidden="1"/>
    </xf>
    <xf numFmtId="49" fontId="4" fillId="6" borderId="95" xfId="1" applyNumberFormat="1" applyFont="1" applyFill="1" applyBorder="1" applyAlignment="1" applyProtection="1">
      <alignment horizontal="center"/>
      <protection hidden="1"/>
    </xf>
    <xf numFmtId="3" fontId="2" fillId="6" borderId="101" xfId="1" applyNumberFormat="1" applyFont="1" applyFill="1" applyBorder="1" applyAlignment="1" applyProtection="1">
      <alignment shrinkToFit="1"/>
      <protection hidden="1"/>
    </xf>
    <xf numFmtId="0" fontId="0" fillId="6" borderId="109" xfId="0" applyFill="1" applyBorder="1" applyAlignment="1" applyProtection="1">
      <alignment horizontal="justify" vertical="justify"/>
      <protection hidden="1"/>
    </xf>
    <xf numFmtId="3" fontId="2" fillId="6" borderId="113" xfId="1" applyNumberFormat="1" applyFont="1" applyFill="1" applyBorder="1" applyAlignment="1" applyProtection="1">
      <alignment shrinkToFit="1"/>
      <protection hidden="1"/>
    </xf>
    <xf numFmtId="0" fontId="0" fillId="6" borderId="18" xfId="0" applyFill="1" applyBorder="1" applyAlignment="1" applyProtection="1">
      <alignment horizontal="justify" vertical="justify"/>
      <protection hidden="1"/>
    </xf>
    <xf numFmtId="3" fontId="2" fillId="6" borderId="123" xfId="1" applyNumberFormat="1" applyFont="1" applyFill="1" applyBorder="1" applyAlignment="1" applyProtection="1">
      <alignment shrinkToFit="1"/>
      <protection hidden="1"/>
    </xf>
    <xf numFmtId="0" fontId="0" fillId="6" borderId="0" xfId="0" applyFill="1" applyAlignment="1" applyProtection="1">
      <alignment horizontal="justify" vertical="justify"/>
      <protection hidden="1"/>
    </xf>
    <xf numFmtId="3" fontId="2" fillId="6" borderId="24" xfId="1" applyNumberFormat="1" applyFont="1" applyFill="1" applyBorder="1" applyAlignment="1" applyProtection="1">
      <alignment shrinkToFit="1"/>
      <protection hidden="1"/>
    </xf>
    <xf numFmtId="3" fontId="2" fillId="6" borderId="123" xfId="1" applyNumberFormat="1" applyFont="1" applyFill="1" applyBorder="1" applyAlignment="1" applyProtection="1">
      <alignment horizontal="right" shrinkToFit="1"/>
      <protection hidden="1"/>
    </xf>
    <xf numFmtId="0" fontId="0" fillId="6" borderId="0" xfId="0" applyFill="1" applyAlignment="1" applyProtection="1">
      <alignment horizontal="right" vertical="justify"/>
      <protection hidden="1"/>
    </xf>
    <xf numFmtId="3" fontId="2" fillId="6" borderId="200" xfId="1" applyNumberFormat="1" applyFont="1" applyFill="1" applyBorder="1" applyAlignment="1" applyProtection="1">
      <alignment horizontal="right" shrinkToFit="1"/>
      <protection hidden="1"/>
    </xf>
    <xf numFmtId="0" fontId="0" fillId="6" borderId="18" xfId="0" applyFill="1" applyBorder="1" applyAlignment="1" applyProtection="1">
      <alignment horizontal="right" vertical="justify"/>
      <protection hidden="1"/>
    </xf>
    <xf numFmtId="0" fontId="2" fillId="6" borderId="5" xfId="1" applyFont="1" applyFill="1" applyBorder="1" applyAlignment="1" applyProtection="1">
      <alignment wrapText="1" shrinkToFit="1"/>
      <protection hidden="1"/>
    </xf>
    <xf numFmtId="0" fontId="2" fillId="6" borderId="61" xfId="1" applyFont="1" applyFill="1" applyBorder="1" applyAlignment="1" applyProtection="1">
      <alignment wrapText="1" shrinkToFit="1"/>
      <protection hidden="1"/>
    </xf>
    <xf numFmtId="49" fontId="4" fillId="6" borderId="61" xfId="1" applyNumberFormat="1" applyFont="1" applyFill="1" applyBorder="1" applyAlignment="1" applyProtection="1">
      <alignment horizontal="center"/>
      <protection hidden="1"/>
    </xf>
    <xf numFmtId="49" fontId="2" fillId="6" borderId="62" xfId="1" applyNumberFormat="1" applyFont="1" applyFill="1" applyBorder="1" applyAlignment="1" applyProtection="1">
      <alignment horizontal="center"/>
      <protection hidden="1"/>
    </xf>
    <xf numFmtId="49" fontId="4" fillId="6" borderId="96" xfId="1" applyNumberFormat="1" applyFont="1" applyFill="1" applyBorder="1" applyAlignment="1" applyProtection="1">
      <alignment horizontal="center"/>
      <protection hidden="1"/>
    </xf>
    <xf numFmtId="3" fontId="2" fillId="6" borderId="107" xfId="1" applyNumberFormat="1" applyFont="1" applyFill="1" applyBorder="1" applyAlignment="1" applyProtection="1">
      <alignment shrinkToFit="1"/>
      <protection hidden="1"/>
    </xf>
    <xf numFmtId="0" fontId="0" fillId="6" borderId="110" xfId="0" applyFill="1" applyBorder="1" applyAlignment="1" applyProtection="1">
      <alignment horizontal="justify" vertical="justify"/>
      <protection hidden="1"/>
    </xf>
    <xf numFmtId="3" fontId="2" fillId="6" borderId="119" xfId="1" applyNumberFormat="1" applyFont="1" applyFill="1" applyBorder="1" applyAlignment="1" applyProtection="1">
      <alignment shrinkToFit="1"/>
      <protection hidden="1"/>
    </xf>
    <xf numFmtId="0" fontId="0" fillId="6" borderId="121" xfId="0" applyFill="1" applyBorder="1" applyAlignment="1" applyProtection="1">
      <alignment horizontal="justify" vertical="justify"/>
      <protection hidden="1"/>
    </xf>
    <xf numFmtId="3" fontId="2" fillId="6" borderId="130" xfId="1" applyNumberFormat="1" applyFont="1" applyFill="1" applyBorder="1" applyAlignment="1" applyProtection="1">
      <alignment shrinkToFit="1"/>
      <protection hidden="1"/>
    </xf>
    <xf numFmtId="0" fontId="0" fillId="6" borderId="131" xfId="0" applyFill="1" applyBorder="1" applyAlignment="1" applyProtection="1">
      <alignment horizontal="justify" vertical="justify"/>
      <protection hidden="1"/>
    </xf>
    <xf numFmtId="3" fontId="2" fillId="6" borderId="132" xfId="1" applyNumberFormat="1" applyFont="1" applyFill="1" applyBorder="1" applyAlignment="1" applyProtection="1">
      <alignment shrinkToFit="1"/>
      <protection hidden="1"/>
    </xf>
    <xf numFmtId="3" fontId="2" fillId="6" borderId="130" xfId="1" applyNumberFormat="1" applyFont="1" applyFill="1" applyBorder="1" applyAlignment="1" applyProtection="1">
      <alignment horizontal="right" shrinkToFit="1"/>
      <protection hidden="1"/>
    </xf>
    <xf numFmtId="0" fontId="0" fillId="6" borderId="131" xfId="0" applyFill="1" applyBorder="1" applyAlignment="1" applyProtection="1">
      <alignment horizontal="right" vertical="justify"/>
      <protection hidden="1"/>
    </xf>
    <xf numFmtId="3" fontId="2" fillId="6" borderId="107" xfId="1" applyNumberFormat="1" applyFont="1" applyFill="1" applyBorder="1" applyAlignment="1" applyProtection="1">
      <alignment horizontal="right" shrinkToFit="1"/>
      <protection hidden="1"/>
    </xf>
    <xf numFmtId="0" fontId="0" fillId="6" borderId="121" xfId="0" applyFill="1" applyBorder="1" applyAlignment="1" applyProtection="1">
      <alignment horizontal="right" vertical="justify"/>
      <protection hidden="1"/>
    </xf>
    <xf numFmtId="0" fontId="2" fillId="6" borderId="17" xfId="1" applyFont="1" applyFill="1" applyBorder="1"/>
    <xf numFmtId="0" fontId="2" fillId="6" borderId="0" xfId="1" applyFont="1" applyFill="1" applyBorder="1" applyProtection="1">
      <protection hidden="1"/>
    </xf>
    <xf numFmtId="49" fontId="4" fillId="6" borderId="0" xfId="1" applyNumberFormat="1" applyFont="1" applyFill="1" applyBorder="1" applyAlignment="1">
      <alignment horizontal="center"/>
    </xf>
    <xf numFmtId="0" fontId="2" fillId="6" borderId="0" xfId="1" applyFont="1" applyFill="1" applyBorder="1"/>
    <xf numFmtId="0" fontId="0" fillId="6" borderId="0" xfId="0" applyFill="1" applyBorder="1" applyAlignment="1" applyProtection="1">
      <alignment horizontal="justify" vertical="justify"/>
      <protection locked="0"/>
    </xf>
    <xf numFmtId="0" fontId="2" fillId="6" borderId="0" xfId="1" applyFont="1" applyFill="1" applyBorder="1" applyAlignment="1">
      <alignment horizontal="right"/>
    </xf>
    <xf numFmtId="0" fontId="2" fillId="6" borderId="18" xfId="1" applyFont="1" applyFill="1" applyBorder="1"/>
    <xf numFmtId="14" fontId="2" fillId="6" borderId="0" xfId="1" applyNumberFormat="1" applyFont="1" applyFill="1" applyBorder="1" applyAlignment="1" applyProtection="1">
      <protection hidden="1"/>
    </xf>
    <xf numFmtId="14" fontId="2" fillId="6" borderId="0" xfId="1" applyNumberFormat="1" applyFont="1" applyFill="1" applyBorder="1" applyAlignment="1" applyProtection="1">
      <alignment horizontal="left" indent="5"/>
      <protection hidden="1"/>
    </xf>
    <xf numFmtId="0" fontId="2" fillId="6" borderId="0" xfId="1" applyFont="1" applyFill="1" applyBorder="1" applyAlignment="1" applyProtection="1">
      <alignment shrinkToFit="1"/>
      <protection hidden="1"/>
    </xf>
    <xf numFmtId="0" fontId="2" fillId="6" borderId="0" xfId="1" applyFont="1" applyFill="1" applyBorder="1" applyAlignment="1" applyProtection="1">
      <alignment horizontal="left" indent="5" shrinkToFit="1"/>
      <protection hidden="1"/>
    </xf>
    <xf numFmtId="0" fontId="2" fillId="6" borderId="48" xfId="1" applyFont="1" applyFill="1" applyBorder="1"/>
    <xf numFmtId="49" fontId="4" fillId="6" borderId="10" xfId="1" applyNumberFormat="1" applyFont="1" applyFill="1" applyBorder="1" applyAlignment="1">
      <alignment horizontal="center"/>
    </xf>
    <xf numFmtId="0" fontId="2" fillId="6" borderId="10" xfId="1" applyFont="1" applyFill="1" applyBorder="1"/>
    <xf numFmtId="0" fontId="0" fillId="6" borderId="10" xfId="0" applyFill="1" applyBorder="1" applyAlignment="1" applyProtection="1">
      <alignment horizontal="justify" vertical="justify"/>
      <protection locked="0"/>
    </xf>
    <xf numFmtId="0" fontId="2" fillId="6" borderId="10" xfId="1" applyFont="1" applyFill="1" applyBorder="1" applyAlignment="1">
      <alignment horizontal="right"/>
    </xf>
    <xf numFmtId="0" fontId="2" fillId="6" borderId="47" xfId="1" applyFont="1" applyFill="1" applyBorder="1"/>
    <xf numFmtId="0" fontId="12" fillId="2" borderId="5" xfId="1" applyFont="1" applyFill="1" applyBorder="1" applyAlignment="1" applyProtection="1">
      <alignment horizontal="left" wrapText="1"/>
      <protection hidden="1"/>
    </xf>
    <xf numFmtId="49" fontId="9" fillId="2" borderId="5" xfId="1" applyNumberFormat="1" applyFont="1" applyFill="1" applyBorder="1" applyAlignment="1">
      <alignment horizontal="center"/>
    </xf>
    <xf numFmtId="49" fontId="9" fillId="2" borderId="2" xfId="1" applyNumberFormat="1" applyFont="1" applyFill="1" applyBorder="1" applyAlignment="1">
      <alignment horizontal="center"/>
    </xf>
    <xf numFmtId="49" fontId="9" fillId="2" borderId="95" xfId="1" applyNumberFormat="1" applyFont="1" applyFill="1" applyBorder="1" applyAlignment="1">
      <alignment horizontal="center"/>
    </xf>
    <xf numFmtId="3" fontId="4" fillId="2" borderId="101" xfId="1" applyNumberFormat="1" applyFont="1" applyFill="1" applyBorder="1" applyAlignment="1">
      <alignment horizontal="right" shrinkToFit="1"/>
    </xf>
    <xf numFmtId="3" fontId="4" fillId="2" borderId="102" xfId="1" applyNumberFormat="1" applyFont="1" applyFill="1" applyBorder="1" applyAlignment="1">
      <alignment horizontal="right" shrinkToFit="1"/>
    </xf>
    <xf numFmtId="3" fontId="4" fillId="2" borderId="113" xfId="1" applyNumberFormat="1" applyFont="1" applyFill="1" applyBorder="1" applyAlignment="1">
      <alignment horizontal="right" shrinkToFit="1"/>
    </xf>
    <xf numFmtId="3" fontId="4" fillId="2" borderId="114" xfId="1" applyNumberFormat="1" applyFont="1" applyFill="1" applyBorder="1" applyAlignment="1">
      <alignment horizontal="right" shrinkToFit="1"/>
    </xf>
    <xf numFmtId="3" fontId="4" fillId="2" borderId="126" xfId="1" applyNumberFormat="1" applyFont="1" applyFill="1" applyBorder="1" applyAlignment="1">
      <alignment horizontal="right" shrinkToFit="1"/>
    </xf>
    <xf numFmtId="3" fontId="4" fillId="2" borderId="140" xfId="1" applyNumberFormat="1" applyFont="1" applyFill="1" applyBorder="1" applyAlignment="1">
      <alignment horizontal="right" shrinkToFit="1"/>
    </xf>
    <xf numFmtId="3" fontId="4" fillId="2" borderId="138" xfId="1" applyNumberFormat="1" applyFont="1" applyFill="1" applyBorder="1" applyAlignment="1">
      <alignment horizontal="right" shrinkToFit="1"/>
    </xf>
    <xf numFmtId="0" fontId="12" fillId="2" borderId="5" xfId="1" applyFont="1" applyFill="1" applyBorder="1" applyAlignment="1" applyProtection="1">
      <alignment horizontal="left" wrapText="1" shrinkToFit="1"/>
      <protection locked="0"/>
    </xf>
    <xf numFmtId="0" fontId="9" fillId="2" borderId="5" xfId="0" applyFont="1" applyFill="1" applyBorder="1" applyAlignment="1" applyProtection="1">
      <alignment horizontal="left" wrapText="1"/>
      <protection hidden="1"/>
    </xf>
    <xf numFmtId="0" fontId="9" fillId="2" borderId="61" xfId="0" applyFont="1" applyFill="1" applyBorder="1" applyAlignment="1" applyProtection="1">
      <alignment horizontal="left" wrapText="1" shrinkToFit="1"/>
      <protection hidden="1"/>
    </xf>
    <xf numFmtId="3" fontId="4" fillId="2" borderId="107" xfId="1" applyNumberFormat="1" applyFont="1" applyFill="1" applyBorder="1" applyAlignment="1">
      <alignment shrinkToFit="1"/>
    </xf>
    <xf numFmtId="3" fontId="4" fillId="2" borderId="108" xfId="1" applyNumberFormat="1" applyFont="1" applyFill="1" applyBorder="1" applyAlignment="1">
      <alignment shrinkToFit="1"/>
    </xf>
    <xf numFmtId="3" fontId="4" fillId="2" borderId="119" xfId="1" applyNumberFormat="1" applyFont="1" applyFill="1" applyBorder="1" applyAlignment="1">
      <alignment shrinkToFit="1"/>
    </xf>
    <xf numFmtId="3" fontId="4" fillId="2" borderId="120" xfId="1" applyNumberFormat="1" applyFont="1" applyFill="1" applyBorder="1" applyAlignment="1">
      <alignment shrinkToFit="1"/>
    </xf>
    <xf numFmtId="3" fontId="4" fillId="2" borderId="127" xfId="1" applyNumberFormat="1" applyFont="1" applyFill="1" applyBorder="1" applyAlignment="1">
      <alignment shrinkToFit="1"/>
    </xf>
    <xf numFmtId="3" fontId="4" fillId="2" borderId="125" xfId="1" applyNumberFormat="1" applyFont="1" applyFill="1" applyBorder="1" applyAlignment="1">
      <alignment shrinkToFit="1"/>
    </xf>
    <xf numFmtId="3" fontId="4" fillId="2" borderId="71" xfId="1" applyNumberFormat="1" applyFont="1" applyFill="1" applyBorder="1" applyAlignment="1">
      <alignment shrinkToFit="1"/>
    </xf>
    <xf numFmtId="3" fontId="4" fillId="2" borderId="64" xfId="1" applyNumberFormat="1" applyFont="1" applyFill="1" applyBorder="1" applyAlignment="1">
      <alignment shrinkToFit="1"/>
    </xf>
    <xf numFmtId="3" fontId="4" fillId="2" borderId="125" xfId="1" applyNumberFormat="1" applyFont="1" applyFill="1" applyBorder="1" applyAlignment="1">
      <alignment horizontal="right" shrinkToFit="1"/>
    </xf>
    <xf numFmtId="3" fontId="4" fillId="2" borderId="155" xfId="1" applyNumberFormat="1" applyFont="1" applyFill="1" applyBorder="1" applyAlignment="1">
      <alignment horizontal="right" shrinkToFit="1"/>
    </xf>
    <xf numFmtId="3" fontId="4" fillId="2" borderId="107" xfId="1" applyNumberFormat="1" applyFont="1" applyFill="1" applyBorder="1" applyAlignment="1">
      <alignment horizontal="right" shrinkToFit="1"/>
    </xf>
    <xf numFmtId="3" fontId="4" fillId="2" borderId="204" xfId="1" applyNumberFormat="1" applyFont="1" applyFill="1" applyBorder="1" applyAlignment="1">
      <alignment horizontal="right" shrinkToFit="1"/>
    </xf>
    <xf numFmtId="0" fontId="3" fillId="4" borderId="9" xfId="1" applyFont="1" applyFill="1" applyBorder="1" applyAlignment="1" applyProtection="1">
      <alignment horizontal="left" wrapText="1"/>
      <protection hidden="1"/>
    </xf>
    <xf numFmtId="49" fontId="4" fillId="4" borderId="9" xfId="1" applyNumberFormat="1" applyFont="1" applyFill="1" applyBorder="1" applyAlignment="1">
      <alignment horizontal="center"/>
    </xf>
    <xf numFmtId="49" fontId="2" fillId="4" borderId="22" xfId="1" applyNumberFormat="1" applyFont="1" applyFill="1" applyBorder="1" applyAlignment="1">
      <alignment horizontal="center"/>
    </xf>
    <xf numFmtId="49" fontId="2" fillId="4" borderId="97" xfId="1" applyNumberFormat="1" applyFont="1" applyFill="1" applyBorder="1" applyAlignment="1">
      <alignment horizontal="center"/>
    </xf>
    <xf numFmtId="3" fontId="4" fillId="4" borderId="99" xfId="1" applyNumberFormat="1" applyFont="1" applyFill="1" applyBorder="1" applyAlignment="1">
      <alignment shrinkToFit="1"/>
    </xf>
    <xf numFmtId="3" fontId="4" fillId="4" borderId="100" xfId="1" applyNumberFormat="1" applyFont="1" applyFill="1" applyBorder="1" applyAlignment="1">
      <alignment shrinkToFit="1"/>
    </xf>
    <xf numFmtId="3" fontId="4" fillId="4" borderId="111" xfId="1" applyNumberFormat="1" applyFont="1" applyFill="1" applyBorder="1" applyAlignment="1">
      <alignment shrinkToFit="1"/>
    </xf>
    <xf numFmtId="3" fontId="4" fillId="4" borderId="112" xfId="1" applyNumberFormat="1" applyFont="1" applyFill="1" applyBorder="1" applyAlignment="1">
      <alignment shrinkToFit="1"/>
    </xf>
    <xf numFmtId="3" fontId="4" fillId="4" borderId="122" xfId="1" applyNumberFormat="1" applyFont="1" applyFill="1" applyBorder="1" applyAlignment="1">
      <alignment shrinkToFit="1"/>
    </xf>
    <xf numFmtId="3" fontId="4" fillId="4" borderId="67" xfId="1" applyNumberFormat="1" applyFont="1" applyFill="1" applyBorder="1" applyAlignment="1">
      <alignment shrinkToFit="1"/>
    </xf>
    <xf numFmtId="3" fontId="4" fillId="4" borderId="26" xfId="1" applyNumberFormat="1" applyFont="1" applyFill="1" applyBorder="1" applyAlignment="1">
      <alignment shrinkToFit="1"/>
    </xf>
    <xf numFmtId="3" fontId="4" fillId="4" borderId="122" xfId="1" applyNumberFormat="1" applyFont="1" applyFill="1" applyBorder="1" applyAlignment="1">
      <alignment horizontal="right" shrinkToFit="1"/>
    </xf>
    <xf numFmtId="3" fontId="4" fillId="4" borderId="151" xfId="1" applyNumberFormat="1" applyFont="1" applyFill="1" applyBorder="1" applyAlignment="1">
      <alignment horizontal="right" shrinkToFit="1"/>
    </xf>
    <xf numFmtId="3" fontId="4" fillId="4" borderId="99" xfId="1" applyNumberFormat="1" applyFont="1" applyFill="1" applyBorder="1" applyAlignment="1">
      <alignment horizontal="right" shrinkToFit="1"/>
    </xf>
    <xf numFmtId="3" fontId="4" fillId="4" borderId="199" xfId="1" applyNumberFormat="1" applyFont="1" applyFill="1" applyBorder="1" applyAlignment="1">
      <alignment horizontal="right" shrinkToFit="1"/>
    </xf>
    <xf numFmtId="49" fontId="4" fillId="2" borderId="9" xfId="1" applyNumberFormat="1" applyFont="1" applyFill="1" applyBorder="1" applyAlignment="1">
      <alignment horizontal="center"/>
    </xf>
    <xf numFmtId="49" fontId="2" fillId="2" borderId="22" xfId="1" applyNumberFormat="1" applyFont="1" applyFill="1" applyBorder="1" applyAlignment="1">
      <alignment horizontal="center"/>
    </xf>
    <xf numFmtId="3" fontId="4" fillId="2" borderId="54" xfId="1" applyNumberFormat="1" applyFont="1" applyFill="1" applyBorder="1" applyAlignment="1">
      <alignment horizontal="right" shrinkToFit="1"/>
    </xf>
    <xf numFmtId="0" fontId="5" fillId="10" borderId="9" xfId="1" applyFont="1" applyFill="1" applyBorder="1" applyAlignment="1" applyProtection="1">
      <alignment horizontal="left" wrapText="1"/>
      <protection hidden="1"/>
    </xf>
    <xf numFmtId="3" fontId="4" fillId="4" borderId="100" xfId="1" applyNumberFormat="1" applyFont="1" applyFill="1" applyBorder="1" applyAlignment="1">
      <alignment horizontal="right" shrinkToFit="1"/>
    </xf>
    <xf numFmtId="3" fontId="4" fillId="4" borderId="111" xfId="1" applyNumberFormat="1" applyFont="1" applyFill="1" applyBorder="1" applyAlignment="1">
      <alignment horizontal="right" shrinkToFit="1"/>
    </xf>
    <xf numFmtId="3" fontId="4" fillId="4" borderId="112" xfId="1" applyNumberFormat="1" applyFont="1" applyFill="1" applyBorder="1" applyAlignment="1">
      <alignment horizontal="right" shrinkToFit="1"/>
    </xf>
    <xf numFmtId="3" fontId="4" fillId="4" borderId="134" xfId="1" applyNumberFormat="1" applyFont="1" applyFill="1" applyBorder="1" applyAlignment="1">
      <alignment horizontal="right" shrinkToFit="1"/>
    </xf>
    <xf numFmtId="3" fontId="4" fillId="4" borderId="54" xfId="1" applyNumberFormat="1" applyFont="1" applyFill="1" applyBorder="1" applyAlignment="1">
      <alignment horizontal="right" shrinkToFit="1"/>
    </xf>
    <xf numFmtId="3" fontId="4" fillId="4" borderId="137" xfId="1" applyNumberFormat="1" applyFont="1" applyFill="1" applyBorder="1" applyAlignment="1">
      <alignment horizontal="right" shrinkToFit="1"/>
    </xf>
    <xf numFmtId="0" fontId="8" fillId="6" borderId="15" xfId="1" applyFont="1" applyFill="1" applyBorder="1" applyAlignment="1">
      <alignment horizontal="right"/>
    </xf>
    <xf numFmtId="0" fontId="8" fillId="6" borderId="16" xfId="1" applyFont="1" applyFill="1" applyBorder="1"/>
    <xf numFmtId="0" fontId="5" fillId="6" borderId="17" xfId="0" applyFont="1" applyFill="1" applyBorder="1"/>
    <xf numFmtId="0" fontId="5" fillId="6" borderId="0" xfId="0" applyFont="1" applyFill="1" applyBorder="1" applyAlignment="1">
      <alignment horizontal="right" vertical="center"/>
    </xf>
    <xf numFmtId="0" fontId="0" fillId="6" borderId="0" xfId="0" applyFill="1" applyBorder="1" applyProtection="1">
      <protection locked="0"/>
    </xf>
    <xf numFmtId="0" fontId="0" fillId="6" borderId="18" xfId="0" applyFill="1" applyBorder="1" applyProtection="1">
      <protection locked="0"/>
    </xf>
    <xf numFmtId="49" fontId="2" fillId="6" borderId="0" xfId="1" applyNumberFormat="1" applyFont="1" applyFill="1" applyBorder="1" applyAlignment="1">
      <alignment horizontal="center"/>
    </xf>
    <xf numFmtId="0" fontId="2" fillId="6" borderId="146" xfId="1" applyFont="1" applyFill="1" applyBorder="1"/>
    <xf numFmtId="0" fontId="2" fillId="6" borderId="148" xfId="1" applyFont="1" applyFill="1" applyBorder="1"/>
    <xf numFmtId="0" fontId="3" fillId="6" borderId="49" xfId="0" applyFont="1" applyFill="1" applyBorder="1" applyAlignment="1" applyProtection="1">
      <alignment horizontal="centerContinuous"/>
      <protection hidden="1"/>
    </xf>
    <xf numFmtId="0" fontId="3" fillId="6" borderId="50" xfId="0" applyFont="1" applyFill="1" applyBorder="1" applyAlignment="1" applyProtection="1">
      <alignment horizontal="centerContinuous"/>
      <protection hidden="1"/>
    </xf>
    <xf numFmtId="0" fontId="3" fillId="6" borderId="73" xfId="0" applyFont="1" applyFill="1" applyBorder="1" applyAlignment="1" applyProtection="1">
      <alignment horizontal="centerContinuous"/>
      <protection hidden="1"/>
    </xf>
    <xf numFmtId="0" fontId="3" fillId="6" borderId="50" xfId="0" applyFont="1" applyFill="1" applyBorder="1" applyAlignment="1" applyProtection="1">
      <alignment horizontal="center"/>
      <protection hidden="1"/>
    </xf>
    <xf numFmtId="0" fontId="3" fillId="6" borderId="73" xfId="0" applyFont="1" applyFill="1" applyBorder="1" applyAlignment="1" applyProtection="1">
      <alignment horizontal="center"/>
      <protection hidden="1"/>
    </xf>
    <xf numFmtId="0" fontId="17" fillId="6" borderId="36" xfId="0" applyFont="1" applyFill="1" applyBorder="1" applyAlignment="1" applyProtection="1">
      <alignment horizontal="centerContinuous"/>
      <protection hidden="1"/>
    </xf>
    <xf numFmtId="0" fontId="17" fillId="6" borderId="45" xfId="0" applyFont="1" applyFill="1" applyBorder="1" applyAlignment="1" applyProtection="1">
      <alignment horizontal="centerContinuous"/>
      <protection hidden="1"/>
    </xf>
    <xf numFmtId="0" fontId="3" fillId="6" borderId="39" xfId="0" applyFont="1" applyFill="1" applyBorder="1" applyAlignment="1" applyProtection="1">
      <alignment horizontal="center"/>
      <protection hidden="1"/>
    </xf>
    <xf numFmtId="0" fontId="17" fillId="6" borderId="12" xfId="0" applyFont="1" applyFill="1" applyBorder="1" applyAlignment="1" applyProtection="1">
      <alignment horizontal="centerContinuous"/>
      <protection hidden="1"/>
    </xf>
    <xf numFmtId="0" fontId="17" fillId="6" borderId="158" xfId="0" applyFont="1" applyFill="1" applyBorder="1" applyAlignment="1" applyProtection="1">
      <alignment horizontal="centerContinuous"/>
      <protection hidden="1"/>
    </xf>
    <xf numFmtId="0" fontId="29" fillId="6" borderId="52" xfId="0" applyFont="1" applyFill="1" applyBorder="1" applyAlignment="1" applyProtection="1">
      <alignment horizontal="center" vertical="center" wrapText="1"/>
      <protection hidden="1"/>
    </xf>
    <xf numFmtId="0" fontId="29" fillId="6" borderId="13" xfId="0" applyFont="1" applyFill="1" applyBorder="1" applyAlignment="1" applyProtection="1">
      <alignment horizontal="center" vertical="center" wrapText="1"/>
      <protection hidden="1"/>
    </xf>
    <xf numFmtId="0" fontId="29" fillId="6" borderId="12" xfId="0" applyFont="1" applyFill="1" applyBorder="1" applyAlignment="1" applyProtection="1">
      <alignment horizontal="center" vertical="center" wrapText="1"/>
      <protection hidden="1"/>
    </xf>
    <xf numFmtId="49" fontId="16" fillId="6" borderId="186" xfId="0" applyNumberFormat="1" applyFont="1" applyFill="1" applyBorder="1" applyAlignment="1" applyProtection="1">
      <alignment horizontal="center" vertical="center" wrapText="1"/>
      <protection hidden="1"/>
    </xf>
    <xf numFmtId="0" fontId="16" fillId="6" borderId="183" xfId="0" applyFont="1" applyFill="1" applyBorder="1" applyAlignment="1" applyProtection="1">
      <alignment horizontal="center" vertical="center" wrapText="1"/>
      <protection hidden="1"/>
    </xf>
    <xf numFmtId="49" fontId="16" fillId="6" borderId="11" xfId="0" applyNumberFormat="1" applyFont="1" applyFill="1" applyBorder="1" applyAlignment="1" applyProtection="1">
      <alignment horizontal="center" vertical="center" wrapText="1"/>
      <protection hidden="1"/>
    </xf>
    <xf numFmtId="0" fontId="16" fillId="6" borderId="78" xfId="0" applyFont="1" applyFill="1" applyBorder="1" applyAlignment="1" applyProtection="1">
      <alignment horizontal="center" vertical="center" textRotation="90" shrinkToFit="1"/>
      <protection hidden="1"/>
    </xf>
    <xf numFmtId="0" fontId="16" fillId="6" borderId="147" xfId="0" applyFont="1" applyFill="1" applyBorder="1" applyAlignment="1" applyProtection="1">
      <alignment horizontal="center" vertical="center" wrapText="1"/>
      <protection hidden="1"/>
    </xf>
    <xf numFmtId="0" fontId="16" fillId="6" borderId="150" xfId="0" applyFont="1" applyFill="1" applyBorder="1" applyAlignment="1" applyProtection="1">
      <alignment horizontal="center" vertical="center" wrapText="1"/>
      <protection hidden="1"/>
    </xf>
    <xf numFmtId="0" fontId="16" fillId="6" borderId="32" xfId="0" applyFont="1" applyFill="1" applyBorder="1" applyAlignment="1" applyProtection="1">
      <alignment horizontal="center" vertical="center"/>
      <protection hidden="1"/>
    </xf>
    <xf numFmtId="49" fontId="11" fillId="6" borderId="53" xfId="0" applyNumberFormat="1" applyFont="1" applyFill="1" applyBorder="1" applyAlignment="1" applyProtection="1">
      <alignment horizontal="center" vertical="center"/>
      <protection locked="0"/>
    </xf>
    <xf numFmtId="49" fontId="11" fillId="6" borderId="74" xfId="0" applyNumberFormat="1" applyFont="1" applyFill="1" applyBorder="1" applyAlignment="1" applyProtection="1">
      <alignment horizontal="center" vertical="center"/>
      <protection locked="0"/>
    </xf>
    <xf numFmtId="49" fontId="11" fillId="6" borderId="34" xfId="0" applyNumberFormat="1" applyFont="1" applyFill="1" applyBorder="1" applyAlignment="1" applyProtection="1">
      <alignment horizontal="center" vertical="center" shrinkToFit="1"/>
      <protection hidden="1"/>
    </xf>
    <xf numFmtId="0" fontId="16" fillId="6" borderId="33" xfId="0" applyFont="1" applyFill="1" applyBorder="1" applyAlignment="1" applyProtection="1">
      <alignment horizontal="center" vertical="center"/>
      <protection locked="0"/>
    </xf>
    <xf numFmtId="49" fontId="16" fillId="6" borderId="32" xfId="0" applyNumberFormat="1" applyFont="1" applyFill="1" applyBorder="1" applyAlignment="1" applyProtection="1">
      <alignment horizontal="center" vertical="center"/>
      <protection hidden="1"/>
    </xf>
    <xf numFmtId="49" fontId="16" fillId="6" borderId="174" xfId="0" applyNumberFormat="1" applyFont="1" applyFill="1" applyBorder="1" applyAlignment="1" applyProtection="1">
      <alignment horizontal="center" vertical="center"/>
      <protection hidden="1"/>
    </xf>
    <xf numFmtId="0" fontId="27" fillId="6" borderId="5" xfId="1" applyFont="1" applyFill="1" applyBorder="1" applyAlignment="1" applyProtection="1">
      <alignment horizontal="left" wrapText="1"/>
      <protection hidden="1"/>
    </xf>
    <xf numFmtId="49" fontId="2" fillId="6" borderId="5" xfId="1" applyNumberFormat="1" applyFont="1" applyFill="1" applyBorder="1" applyAlignment="1" applyProtection="1">
      <alignment horizontal="center" wrapText="1"/>
      <protection locked="0"/>
    </xf>
    <xf numFmtId="49" fontId="4" fillId="6" borderId="61" xfId="1" applyNumberFormat="1" applyFont="1" applyFill="1" applyBorder="1" applyAlignment="1">
      <alignment horizontal="center"/>
    </xf>
    <xf numFmtId="49" fontId="2" fillId="6" borderId="62" xfId="1" applyNumberFormat="1" applyFont="1" applyFill="1" applyBorder="1" applyAlignment="1">
      <alignment horizontal="center"/>
    </xf>
    <xf numFmtId="49" fontId="2" fillId="6" borderId="10" xfId="1" applyNumberFormat="1" applyFont="1" applyFill="1" applyBorder="1" applyAlignment="1">
      <alignment horizontal="center"/>
    </xf>
    <xf numFmtId="0" fontId="2" fillId="6" borderId="193" xfId="1" applyFont="1" applyFill="1" applyBorder="1"/>
    <xf numFmtId="3" fontId="2" fillId="6" borderId="5" xfId="1" applyNumberFormat="1" applyFont="1" applyFill="1" applyBorder="1" applyAlignment="1" applyProtection="1">
      <alignment shrinkToFit="1"/>
      <protection hidden="1"/>
    </xf>
    <xf numFmtId="3" fontId="2" fillId="6" borderId="75" xfId="1" applyNumberFormat="1" applyFont="1" applyFill="1" applyBorder="1" applyAlignment="1" applyProtection="1">
      <alignment shrinkToFit="1"/>
      <protection hidden="1"/>
    </xf>
    <xf numFmtId="3" fontId="2" fillId="6" borderId="184" xfId="1" applyNumberFormat="1" applyFont="1" applyFill="1" applyBorder="1" applyAlignment="1" applyProtection="1">
      <alignment shrinkToFit="1"/>
      <protection hidden="1"/>
    </xf>
    <xf numFmtId="3" fontId="2" fillId="6" borderId="171" xfId="1" applyNumberFormat="1" applyFont="1" applyFill="1" applyBorder="1" applyAlignment="1" applyProtection="1">
      <alignment shrinkToFit="1"/>
      <protection hidden="1"/>
    </xf>
    <xf numFmtId="3" fontId="2" fillId="6" borderId="96" xfId="1" applyNumberFormat="1" applyFont="1" applyFill="1" applyBorder="1" applyAlignment="1" applyProtection="1">
      <alignment shrinkToFit="1"/>
      <protection hidden="1"/>
    </xf>
    <xf numFmtId="3" fontId="4" fillId="6" borderId="184" xfId="1" applyNumberFormat="1" applyFont="1" applyFill="1" applyBorder="1" applyAlignment="1" applyProtection="1">
      <alignment shrinkToFit="1"/>
      <protection hidden="1"/>
    </xf>
    <xf numFmtId="3" fontId="2" fillId="6" borderId="184" xfId="1" applyNumberFormat="1" applyFont="1" applyFill="1" applyBorder="1" applyAlignment="1" applyProtection="1">
      <alignment horizontal="right" shrinkToFit="1"/>
      <protection hidden="1"/>
    </xf>
    <xf numFmtId="3" fontId="2" fillId="6" borderId="5" xfId="1" applyNumberFormat="1" applyFont="1" applyFill="1" applyBorder="1" applyAlignment="1" applyProtection="1">
      <alignment horizontal="right" shrinkToFit="1"/>
      <protection hidden="1"/>
    </xf>
    <xf numFmtId="3" fontId="4" fillId="6" borderId="185" xfId="1" applyNumberFormat="1" applyFont="1" applyFill="1" applyBorder="1" applyAlignment="1" applyProtection="1">
      <alignment shrinkToFit="1"/>
      <protection hidden="1"/>
    </xf>
    <xf numFmtId="4" fontId="2" fillId="6" borderId="184" xfId="1" applyNumberFormat="1" applyFont="1" applyFill="1" applyBorder="1" applyAlignment="1" applyProtection="1">
      <alignment shrinkToFit="1"/>
      <protection hidden="1"/>
    </xf>
    <xf numFmtId="3" fontId="2" fillId="6" borderId="182" xfId="1" applyNumberFormat="1" applyFont="1" applyFill="1" applyBorder="1" applyAlignment="1" applyProtection="1">
      <alignment shrinkToFit="1"/>
      <protection hidden="1"/>
    </xf>
    <xf numFmtId="49" fontId="16" fillId="6" borderId="206" xfId="0" applyNumberFormat="1" applyFont="1" applyFill="1" applyBorder="1" applyAlignment="1" applyProtection="1">
      <alignment horizontal="center" vertical="center" wrapText="1"/>
      <protection hidden="1"/>
    </xf>
    <xf numFmtId="49" fontId="16" fillId="6" borderId="207" xfId="0" applyNumberFormat="1" applyFont="1" applyFill="1" applyBorder="1" applyAlignment="1" applyProtection="1">
      <alignment horizontal="center" vertical="center"/>
      <protection hidden="1"/>
    </xf>
    <xf numFmtId="3" fontId="4" fillId="2" borderId="30" xfId="1" applyNumberFormat="1" applyFont="1" applyFill="1" applyBorder="1" applyAlignment="1">
      <alignment horizontal="right" shrinkToFit="1"/>
    </xf>
    <xf numFmtId="3" fontId="4" fillId="2" borderId="9" xfId="1" applyNumberFormat="1" applyFont="1" applyFill="1" applyBorder="1" applyAlignment="1" applyProtection="1">
      <alignment horizontal="right" shrinkToFit="1"/>
      <protection hidden="1"/>
    </xf>
    <xf numFmtId="3" fontId="4" fillId="2" borderId="30" xfId="1" applyNumberFormat="1" applyFont="1" applyFill="1" applyBorder="1" applyAlignment="1" applyProtection="1">
      <alignment horizontal="right" shrinkToFit="1"/>
      <protection hidden="1"/>
    </xf>
    <xf numFmtId="3" fontId="4" fillId="2" borderId="179" xfId="1" applyNumberFormat="1" applyFont="1" applyFill="1" applyBorder="1" applyAlignment="1" applyProtection="1">
      <alignment horizontal="right" shrinkToFit="1"/>
      <protection hidden="1"/>
    </xf>
    <xf numFmtId="3" fontId="4" fillId="2" borderId="9" xfId="1" applyNumberFormat="1" applyFont="1" applyFill="1" applyBorder="1" applyAlignment="1">
      <alignment horizontal="right" shrinkToFit="1"/>
    </xf>
    <xf numFmtId="3" fontId="4" fillId="2" borderId="22" xfId="1" applyNumberFormat="1" applyFont="1" applyFill="1" applyBorder="1" applyAlignment="1">
      <alignment horizontal="right" shrinkToFit="1"/>
    </xf>
    <xf numFmtId="3" fontId="4" fillId="2" borderId="30" xfId="1" applyNumberFormat="1" applyFont="1" applyFill="1" applyBorder="1" applyAlignment="1">
      <alignment shrinkToFit="1"/>
    </xf>
    <xf numFmtId="3" fontId="4" fillId="2" borderId="9" xfId="1" applyNumberFormat="1" applyFont="1" applyFill="1" applyBorder="1" applyAlignment="1" applyProtection="1">
      <alignment shrinkToFit="1"/>
      <protection hidden="1"/>
    </xf>
    <xf numFmtId="3" fontId="4" fillId="2" borderId="22" xfId="1" applyNumberFormat="1" applyFont="1" applyFill="1" applyBorder="1" applyAlignment="1" applyProtection="1">
      <alignment shrinkToFit="1"/>
      <protection hidden="1"/>
    </xf>
    <xf numFmtId="3" fontId="4" fillId="2" borderId="30" xfId="1" applyNumberFormat="1" applyFont="1" applyFill="1" applyBorder="1" applyAlignment="1" applyProtection="1">
      <alignment shrinkToFit="1"/>
      <protection hidden="1"/>
    </xf>
    <xf numFmtId="3" fontId="4" fillId="2" borderId="20" xfId="1" applyNumberFormat="1" applyFont="1" applyFill="1" applyBorder="1" applyAlignment="1" applyProtection="1">
      <alignment shrinkToFit="1"/>
      <protection hidden="1"/>
    </xf>
    <xf numFmtId="3" fontId="4" fillId="2" borderId="190" xfId="1" applyNumberFormat="1" applyFont="1" applyFill="1" applyBorder="1" applyAlignment="1" applyProtection="1">
      <alignment shrinkToFit="1"/>
      <protection hidden="1"/>
    </xf>
    <xf numFmtId="3" fontId="4" fillId="2" borderId="179" xfId="1" applyNumberFormat="1" applyFont="1" applyFill="1" applyBorder="1" applyAlignment="1" applyProtection="1">
      <alignment shrinkToFit="1"/>
      <protection hidden="1"/>
    </xf>
    <xf numFmtId="3" fontId="4" fillId="2" borderId="9" xfId="1" applyNumberFormat="1" applyFont="1" applyFill="1" applyBorder="1" applyAlignment="1">
      <alignment shrinkToFit="1"/>
    </xf>
    <xf numFmtId="3" fontId="4" fillId="2" borderId="22" xfId="1" applyNumberFormat="1" applyFont="1" applyFill="1" applyBorder="1" applyAlignment="1">
      <alignment shrinkToFit="1"/>
    </xf>
    <xf numFmtId="3" fontId="4" fillId="2" borderId="26" xfId="1" applyNumberFormat="1" applyFont="1" applyFill="1" applyBorder="1" applyAlignment="1">
      <alignment shrinkToFit="1"/>
    </xf>
    <xf numFmtId="3" fontId="4" fillId="2" borderId="159" xfId="1" applyNumberFormat="1" applyFont="1" applyFill="1" applyBorder="1" applyAlignment="1">
      <alignment shrinkToFit="1"/>
    </xf>
    <xf numFmtId="0" fontId="3" fillId="6" borderId="27" xfId="0" applyFont="1" applyFill="1" applyBorder="1" applyAlignment="1" applyProtection="1">
      <alignment horizontal="centerContinuous"/>
      <protection hidden="1"/>
    </xf>
    <xf numFmtId="0" fontId="3" fillId="6" borderId="28" xfId="0" applyFont="1" applyFill="1" applyBorder="1" applyAlignment="1" applyProtection="1">
      <alignment horizontal="centerContinuous"/>
      <protection hidden="1"/>
    </xf>
    <xf numFmtId="0" fontId="3" fillId="6" borderId="28" xfId="0" applyFont="1" applyFill="1" applyBorder="1" applyAlignment="1" applyProtection="1">
      <alignment horizontal="center"/>
      <protection hidden="1"/>
    </xf>
    <xf numFmtId="0" fontId="3" fillId="6" borderId="29" xfId="0" applyFont="1" applyFill="1" applyBorder="1" applyAlignment="1" applyProtection="1">
      <alignment horizontal="centerContinuous"/>
      <protection hidden="1"/>
    </xf>
    <xf numFmtId="0" fontId="17" fillId="6" borderId="161" xfId="0" applyFont="1" applyFill="1" applyBorder="1" applyAlignment="1" applyProtection="1">
      <alignment horizontal="centerContinuous"/>
      <protection hidden="1"/>
    </xf>
    <xf numFmtId="0" fontId="29" fillId="6" borderId="176" xfId="0" applyFont="1" applyFill="1" applyBorder="1" applyAlignment="1" applyProtection="1">
      <alignment horizontal="center" vertical="center" wrapText="1"/>
      <protection hidden="1"/>
    </xf>
    <xf numFmtId="0" fontId="16" fillId="6" borderId="162" xfId="0" applyFont="1" applyFill="1" applyBorder="1" applyAlignment="1" applyProtection="1">
      <alignment horizontal="center" vertical="center" wrapText="1"/>
      <protection hidden="1"/>
    </xf>
    <xf numFmtId="0" fontId="16" fillId="6" borderId="163" xfId="0" applyFont="1" applyFill="1" applyBorder="1" applyAlignment="1" applyProtection="1">
      <alignment horizontal="center" vertical="center" wrapText="1"/>
      <protection hidden="1"/>
    </xf>
    <xf numFmtId="0" fontId="11" fillId="6" borderId="53" xfId="0" applyFont="1" applyFill="1" applyBorder="1" applyAlignment="1" applyProtection="1">
      <alignment horizontal="center" vertical="center"/>
      <protection locked="0"/>
    </xf>
    <xf numFmtId="0" fontId="11" fillId="6" borderId="33" xfId="0" applyFont="1" applyFill="1" applyBorder="1" applyAlignment="1" applyProtection="1">
      <alignment horizontal="center" vertical="center"/>
      <protection locked="0"/>
    </xf>
    <xf numFmtId="0" fontId="11" fillId="6" borderId="157" xfId="0" applyFont="1" applyFill="1" applyBorder="1" applyAlignment="1" applyProtection="1">
      <alignment horizontal="center" vertical="center"/>
      <protection locked="0"/>
    </xf>
    <xf numFmtId="0" fontId="11" fillId="6" borderId="74" xfId="0" applyFont="1" applyFill="1" applyBorder="1" applyAlignment="1" applyProtection="1">
      <alignment horizontal="center" vertical="center"/>
      <protection locked="0"/>
    </xf>
    <xf numFmtId="49" fontId="2" fillId="6" borderId="63" xfId="1" applyNumberFormat="1" applyFont="1" applyFill="1" applyBorder="1" applyAlignment="1">
      <alignment horizontal="center"/>
    </xf>
    <xf numFmtId="0" fontId="16" fillId="6" borderId="80" xfId="0" applyFont="1" applyFill="1" applyBorder="1" applyAlignment="1" applyProtection="1">
      <alignment horizontal="left" wrapText="1" shrinkToFit="1"/>
      <protection hidden="1"/>
    </xf>
    <xf numFmtId="0" fontId="2" fillId="6" borderId="88" xfId="1" applyFont="1" applyFill="1" applyBorder="1" applyAlignment="1" applyProtection="1">
      <alignment wrapText="1"/>
      <protection hidden="1"/>
    </xf>
    <xf numFmtId="49" fontId="4" fillId="6" borderId="88" xfId="1" applyNumberFormat="1" applyFont="1" applyFill="1" applyBorder="1" applyAlignment="1">
      <alignment horizontal="center"/>
    </xf>
    <xf numFmtId="49" fontId="2" fillId="6" borderId="89" xfId="1" applyNumberFormat="1" applyFont="1" applyFill="1" applyBorder="1" applyAlignment="1">
      <alignment horizontal="center"/>
    </xf>
    <xf numFmtId="3" fontId="2" fillId="6" borderId="180" xfId="1" applyNumberFormat="1" applyFont="1" applyFill="1" applyBorder="1" applyAlignment="1" applyProtection="1">
      <alignment shrinkToFit="1"/>
      <protection hidden="1"/>
    </xf>
    <xf numFmtId="3" fontId="2" fillId="6" borderId="181" xfId="1" applyNumberFormat="1" applyFont="1" applyFill="1" applyBorder="1" applyAlignment="1" applyProtection="1">
      <alignment shrinkToFit="1"/>
      <protection hidden="1"/>
    </xf>
    <xf numFmtId="4" fontId="4" fillId="6" borderId="107" xfId="1" applyNumberFormat="1" applyFont="1" applyFill="1" applyBorder="1" applyAlignment="1" applyProtection="1">
      <alignment shrinkToFit="1"/>
      <protection hidden="1"/>
    </xf>
    <xf numFmtId="4" fontId="4" fillId="6" borderId="107" xfId="1" applyNumberFormat="1" applyFont="1" applyFill="1" applyBorder="1" applyAlignment="1">
      <alignment shrinkToFit="1"/>
    </xf>
    <xf numFmtId="4" fontId="2" fillId="6" borderId="180" xfId="1" applyNumberFormat="1" applyFont="1" applyFill="1" applyBorder="1" applyAlignment="1" applyProtection="1">
      <alignment horizontal="right" shrinkToFit="1"/>
      <protection locked="0"/>
    </xf>
    <xf numFmtId="4" fontId="2" fillId="6" borderId="89" xfId="1" applyNumberFormat="1" applyFont="1" applyFill="1" applyBorder="1" applyAlignment="1" applyProtection="1">
      <alignment horizontal="right" shrinkToFit="1"/>
      <protection locked="0"/>
    </xf>
    <xf numFmtId="4" fontId="4" fillId="6" borderId="90" xfId="1" applyNumberFormat="1" applyFont="1" applyFill="1" applyBorder="1" applyAlignment="1">
      <alignment shrinkToFit="1"/>
    </xf>
    <xf numFmtId="4" fontId="2" fillId="6" borderId="88" xfId="1" applyNumberFormat="1" applyFont="1" applyFill="1" applyBorder="1" applyAlignment="1" applyProtection="1">
      <alignment horizontal="right" shrinkToFit="1"/>
      <protection locked="0"/>
    </xf>
    <xf numFmtId="4" fontId="4" fillId="6" borderId="92" xfId="1" applyNumberFormat="1" applyFont="1" applyFill="1" applyBorder="1" applyAlignment="1" applyProtection="1">
      <alignment shrinkToFit="1"/>
      <protection hidden="1"/>
    </xf>
    <xf numFmtId="4" fontId="4" fillId="6" borderId="91" xfId="1" applyNumberFormat="1" applyFont="1" applyFill="1" applyBorder="1" applyAlignment="1">
      <alignment shrinkToFit="1"/>
    </xf>
    <xf numFmtId="4" fontId="2" fillId="6" borderId="171" xfId="1" applyNumberFormat="1" applyFont="1" applyFill="1" applyBorder="1" applyAlignment="1" applyProtection="1">
      <alignment horizontal="right" shrinkToFit="1"/>
      <protection locked="0"/>
    </xf>
    <xf numFmtId="4" fontId="2" fillId="6" borderId="172" xfId="1" applyNumberFormat="1" applyFont="1" applyFill="1" applyBorder="1" applyAlignment="1" applyProtection="1">
      <alignment horizontal="right" shrinkToFit="1"/>
      <protection locked="0"/>
    </xf>
    <xf numFmtId="3" fontId="4" fillId="2" borderId="21" xfId="1" applyNumberFormat="1" applyFont="1" applyFill="1" applyBorder="1" applyAlignment="1" applyProtection="1">
      <alignment horizontal="right" shrinkToFit="1"/>
      <protection hidden="1"/>
    </xf>
    <xf numFmtId="3" fontId="4" fillId="2" borderId="164" xfId="1" applyNumberFormat="1" applyFont="1" applyFill="1" applyBorder="1" applyAlignment="1">
      <alignment horizontal="right" shrinkToFit="1"/>
    </xf>
    <xf numFmtId="3" fontId="4" fillId="2" borderId="165" xfId="1" applyNumberFormat="1" applyFont="1" applyFill="1" applyBorder="1" applyAlignment="1">
      <alignment horizontal="right" shrinkToFit="1"/>
    </xf>
    <xf numFmtId="49" fontId="4" fillId="2" borderId="83" xfId="1" applyNumberFormat="1" applyFont="1" applyFill="1" applyBorder="1" applyAlignment="1">
      <alignment horizontal="center"/>
    </xf>
    <xf numFmtId="49" fontId="2" fillId="2" borderId="84" xfId="1" applyNumberFormat="1" applyFont="1" applyFill="1" applyBorder="1" applyAlignment="1">
      <alignment horizontal="center"/>
    </xf>
    <xf numFmtId="3" fontId="4" fillId="2" borderId="85" xfId="1" applyNumberFormat="1" applyFont="1" applyFill="1" applyBorder="1" applyAlignment="1" applyProtection="1">
      <alignment shrinkToFit="1"/>
      <protection hidden="1"/>
    </xf>
    <xf numFmtId="3" fontId="4" fillId="2" borderId="83" xfId="1" applyNumberFormat="1" applyFont="1" applyFill="1" applyBorder="1" applyAlignment="1" applyProtection="1">
      <alignment shrinkToFit="1"/>
      <protection hidden="1"/>
    </xf>
    <xf numFmtId="3" fontId="4" fillId="2" borderId="178" xfId="1" applyNumberFormat="1" applyFont="1" applyFill="1" applyBorder="1" applyAlignment="1" applyProtection="1">
      <alignment shrinkToFit="1"/>
      <protection hidden="1"/>
    </xf>
    <xf numFmtId="3" fontId="4" fillId="2" borderId="124" xfId="1" applyNumberFormat="1" applyFont="1" applyFill="1" applyBorder="1" applyAlignment="1" applyProtection="1">
      <alignment shrinkToFit="1"/>
      <protection hidden="1"/>
    </xf>
    <xf numFmtId="3" fontId="4" fillId="2" borderId="85" xfId="1" applyNumberFormat="1" applyFont="1" applyFill="1" applyBorder="1" applyAlignment="1">
      <alignment shrinkToFit="1"/>
    </xf>
    <xf numFmtId="3" fontId="4" fillId="2" borderId="83" xfId="1" applyNumberFormat="1" applyFont="1" applyFill="1" applyBorder="1" applyAlignment="1">
      <alignment shrinkToFit="1"/>
    </xf>
    <xf numFmtId="3" fontId="4" fillId="2" borderId="84" xfId="1" applyNumberFormat="1" applyFont="1" applyFill="1" applyBorder="1" applyAlignment="1">
      <alignment shrinkToFit="1"/>
    </xf>
    <xf numFmtId="3" fontId="4" fillId="2" borderId="86" xfId="1" applyNumberFormat="1" applyFont="1" applyFill="1" applyBorder="1" applyAlignment="1" applyProtection="1">
      <alignment shrinkToFit="1"/>
      <protection hidden="1"/>
    </xf>
    <xf numFmtId="3" fontId="4" fillId="2" borderId="87" xfId="1" applyNumberFormat="1" applyFont="1" applyFill="1" applyBorder="1" applyAlignment="1">
      <alignment shrinkToFit="1"/>
    </xf>
    <xf numFmtId="3" fontId="4" fillId="2" borderId="168" xfId="1" applyNumberFormat="1" applyFont="1" applyFill="1" applyBorder="1" applyAlignment="1">
      <alignment shrinkToFit="1"/>
    </xf>
    <xf numFmtId="3" fontId="4" fillId="2" borderId="169" xfId="1" applyNumberFormat="1" applyFont="1" applyFill="1" applyBorder="1" applyAlignment="1">
      <alignment shrinkToFit="1"/>
    </xf>
    <xf numFmtId="3" fontId="2" fillId="6" borderId="177" xfId="1" applyNumberFormat="1" applyFont="1" applyFill="1" applyBorder="1" applyAlignment="1" applyProtection="1">
      <alignment shrinkToFit="1"/>
      <protection hidden="1"/>
    </xf>
    <xf numFmtId="3" fontId="4" fillId="2" borderId="200" xfId="1" applyNumberFormat="1" applyFont="1" applyFill="1" applyBorder="1" applyAlignment="1" applyProtection="1">
      <alignment shrinkToFit="1"/>
      <protection hidden="1"/>
    </xf>
    <xf numFmtId="3" fontId="4" fillId="2" borderId="166" xfId="1" applyNumberFormat="1" applyFont="1" applyFill="1" applyBorder="1" applyAlignment="1" applyProtection="1">
      <alignment shrinkToFit="1"/>
      <protection hidden="1"/>
    </xf>
    <xf numFmtId="3" fontId="4" fillId="2" borderId="208" xfId="1" applyNumberFormat="1" applyFont="1" applyFill="1" applyBorder="1" applyAlignment="1" applyProtection="1">
      <alignment horizontal="right" shrinkToFit="1"/>
      <protection hidden="1"/>
    </xf>
    <xf numFmtId="3" fontId="4" fillId="2" borderId="164" xfId="1" applyNumberFormat="1" applyFont="1" applyFill="1" applyBorder="1" applyAlignment="1" applyProtection="1">
      <alignment horizontal="right" shrinkToFit="1"/>
      <protection hidden="1"/>
    </xf>
    <xf numFmtId="3" fontId="4" fillId="2" borderId="202" xfId="1" applyNumberFormat="1" applyFont="1" applyFill="1" applyBorder="1" applyAlignment="1" applyProtection="1">
      <alignment shrinkToFit="1"/>
      <protection hidden="1"/>
    </xf>
    <xf numFmtId="0" fontId="31" fillId="0" borderId="0" xfId="0" applyFont="1" applyProtection="1">
      <protection locked="0"/>
    </xf>
    <xf numFmtId="0" fontId="31" fillId="0" borderId="0" xfId="0" applyFont="1"/>
    <xf numFmtId="49" fontId="29" fillId="6" borderId="173" xfId="0" applyNumberFormat="1" applyFont="1" applyFill="1" applyBorder="1" applyAlignment="1" applyProtection="1">
      <alignment horizontal="center" vertical="center" wrapText="1"/>
      <protection hidden="1"/>
    </xf>
    <xf numFmtId="0" fontId="29" fillId="6" borderId="52" xfId="0" applyFont="1" applyFill="1" applyBorder="1" applyAlignment="1" applyProtection="1">
      <alignment horizontal="center" vertical="center" wrapText="1"/>
      <protection locked="0"/>
    </xf>
    <xf numFmtId="0" fontId="29" fillId="6" borderId="13" xfId="0" applyFont="1" applyFill="1" applyBorder="1" applyAlignment="1" applyProtection="1">
      <alignment horizontal="center" vertical="center" wrapText="1"/>
      <protection locked="0"/>
    </xf>
    <xf numFmtId="0" fontId="29" fillId="6" borderId="12" xfId="0" applyFont="1" applyFill="1" applyBorder="1" applyAlignment="1" applyProtection="1">
      <alignment horizontal="center" vertical="center" wrapText="1"/>
      <protection locked="0"/>
    </xf>
    <xf numFmtId="0" fontId="25" fillId="8" borderId="0" xfId="0" applyFont="1" applyFill="1" applyProtection="1">
      <protection locked="0"/>
    </xf>
    <xf numFmtId="0" fontId="24" fillId="8" borderId="0" xfId="0" applyFont="1" applyFill="1" applyProtection="1">
      <protection locked="0"/>
    </xf>
    <xf numFmtId="0" fontId="0" fillId="8" borderId="0" xfId="0" applyFill="1" applyProtection="1">
      <protection locked="0"/>
    </xf>
    <xf numFmtId="0" fontId="7" fillId="8" borderId="0" xfId="0" applyFont="1" applyFill="1" applyProtection="1">
      <protection locked="0"/>
    </xf>
    <xf numFmtId="0" fontId="0" fillId="8" borderId="0" xfId="0" applyFill="1" applyAlignment="1" applyProtection="1">
      <alignment horizontal="center"/>
      <protection locked="0"/>
    </xf>
    <xf numFmtId="3" fontId="2" fillId="0" borderId="209" xfId="1" applyNumberFormat="1" applyFont="1" applyFill="1" applyBorder="1" applyAlignment="1" applyProtection="1">
      <alignment shrinkToFit="1"/>
      <protection locked="0"/>
    </xf>
    <xf numFmtId="3" fontId="2" fillId="6" borderId="177" xfId="1" applyNumberFormat="1" applyFont="1" applyFill="1" applyBorder="1" applyAlignment="1" applyProtection="1">
      <alignment horizontal="right" shrinkToFit="1"/>
      <protection hidden="1"/>
    </xf>
    <xf numFmtId="0" fontId="29" fillId="6" borderId="210" xfId="0" applyFont="1" applyFill="1" applyBorder="1" applyAlignment="1" applyProtection="1">
      <alignment horizontal="center" vertical="center" wrapText="1"/>
      <protection hidden="1"/>
    </xf>
    <xf numFmtId="0" fontId="11" fillId="6" borderId="53" xfId="0" applyFont="1" applyFill="1" applyBorder="1" applyAlignment="1" applyProtection="1">
      <alignment horizontal="center" vertical="center"/>
      <protection hidden="1"/>
    </xf>
    <xf numFmtId="3" fontId="2" fillId="6" borderId="209" xfId="1" applyNumberFormat="1" applyFont="1" applyFill="1" applyBorder="1" applyAlignment="1" applyProtection="1">
      <alignment shrinkToFit="1"/>
      <protection hidden="1"/>
    </xf>
    <xf numFmtId="3" fontId="4" fillId="2" borderId="211" xfId="1" applyNumberFormat="1" applyFont="1" applyFill="1" applyBorder="1" applyAlignment="1" applyProtection="1">
      <alignment horizontal="right" shrinkToFit="1"/>
      <protection hidden="1"/>
    </xf>
    <xf numFmtId="49" fontId="29" fillId="6" borderId="212" xfId="0" applyNumberFormat="1" applyFont="1" applyFill="1" applyBorder="1" applyAlignment="1" applyProtection="1">
      <alignment horizontal="center" vertical="center" wrapText="1"/>
      <protection hidden="1"/>
    </xf>
    <xf numFmtId="0" fontId="22" fillId="6" borderId="5" xfId="1" applyFont="1" applyFill="1" applyBorder="1" applyAlignment="1" applyProtection="1">
      <alignment horizontal="center" wrapText="1"/>
      <protection hidden="1"/>
    </xf>
    <xf numFmtId="0" fontId="19" fillId="0" borderId="0" xfId="0" applyFont="1" applyAlignment="1">
      <alignment horizontal="justify" wrapText="1" shrinkToFit="1"/>
    </xf>
    <xf numFmtId="0" fontId="20" fillId="0" borderId="0" xfId="0" applyFont="1" applyAlignment="1"/>
    <xf numFmtId="49" fontId="11" fillId="6" borderId="213" xfId="0" applyNumberFormat="1" applyFont="1" applyFill="1" applyBorder="1" applyAlignment="1" applyProtection="1">
      <alignment horizontal="center" vertical="center"/>
      <protection locked="0"/>
    </xf>
    <xf numFmtId="0" fontId="16" fillId="6" borderId="149" xfId="0" applyFont="1" applyFill="1" applyBorder="1" applyAlignment="1" applyProtection="1">
      <alignment horizontal="center" vertical="center" wrapText="1"/>
      <protection hidden="1"/>
    </xf>
    <xf numFmtId="0" fontId="16" fillId="6" borderId="153" xfId="0" applyFont="1" applyFill="1" applyBorder="1" applyAlignment="1" applyProtection="1">
      <alignment horizontal="center" vertical="center" wrapText="1"/>
      <protection hidden="1"/>
    </xf>
    <xf numFmtId="3" fontId="0" fillId="8" borderId="0" xfId="0" applyNumberFormat="1" applyFill="1" applyAlignment="1" applyProtection="1">
      <alignment horizontal="center"/>
      <protection locked="0"/>
    </xf>
    <xf numFmtId="0" fontId="2" fillId="6" borderId="5" xfId="1" applyFont="1" applyFill="1" applyBorder="1" applyAlignment="1" applyProtection="1">
      <alignment horizontal="left" shrinkToFit="1"/>
      <protection hidden="1"/>
    </xf>
    <xf numFmtId="0" fontId="2" fillId="6" borderId="5" xfId="1" applyFont="1" applyFill="1" applyBorder="1" applyAlignment="1" applyProtection="1">
      <alignment horizontal="left" shrinkToFit="1"/>
      <protection locked="0"/>
    </xf>
    <xf numFmtId="0" fontId="22" fillId="6" borderId="5" xfId="1" applyFont="1" applyFill="1" applyBorder="1" applyAlignment="1" applyProtection="1">
      <alignment horizontal="left" shrinkToFit="1"/>
      <protection hidden="1"/>
    </xf>
    <xf numFmtId="0" fontId="29" fillId="6" borderId="210" xfId="0" applyFont="1" applyFill="1" applyBorder="1" applyAlignment="1" applyProtection="1">
      <alignment horizontal="center" vertical="center" wrapText="1"/>
      <protection locked="0"/>
    </xf>
    <xf numFmtId="0" fontId="5" fillId="5" borderId="9" xfId="1" applyFont="1" applyFill="1" applyBorder="1" applyAlignment="1" applyProtection="1">
      <alignment horizontal="left" wrapText="1"/>
      <protection hidden="1"/>
    </xf>
    <xf numFmtId="0" fontId="13" fillId="6" borderId="5" xfId="1" applyFont="1" applyFill="1" applyBorder="1" applyAlignment="1" applyProtection="1">
      <alignment horizontal="left" wrapText="1"/>
      <protection hidden="1"/>
    </xf>
    <xf numFmtId="0" fontId="13" fillId="6" borderId="5" xfId="1" applyFont="1" applyFill="1" applyBorder="1" applyAlignment="1" applyProtection="1">
      <alignment horizontal="left" wrapText="1" shrinkToFit="1"/>
      <protection hidden="1"/>
    </xf>
    <xf numFmtId="0" fontId="3" fillId="2" borderId="9" xfId="1" applyFont="1" applyFill="1" applyBorder="1" applyAlignment="1" applyProtection="1">
      <alignment horizontal="left" wrapText="1"/>
      <protection hidden="1"/>
    </xf>
    <xf numFmtId="0" fontId="2" fillId="6" borderId="5" xfId="1" applyFont="1" applyFill="1" applyBorder="1" applyAlignment="1" applyProtection="1">
      <alignment horizontal="left" wrapText="1"/>
      <protection hidden="1"/>
    </xf>
    <xf numFmtId="0" fontId="2" fillId="6" borderId="5" xfId="1" applyFont="1" applyFill="1" applyBorder="1" applyAlignment="1" applyProtection="1">
      <alignment horizontal="left" wrapText="1" shrinkToFit="1"/>
      <protection hidden="1"/>
    </xf>
    <xf numFmtId="0" fontId="2" fillId="6" borderId="5" xfId="1" applyFont="1" applyFill="1" applyBorder="1" applyAlignment="1" applyProtection="1">
      <alignment horizontal="left" vertical="center" wrapText="1" shrinkToFit="1"/>
      <protection hidden="1"/>
    </xf>
    <xf numFmtId="0" fontId="9" fillId="2" borderId="5" xfId="0" applyFont="1" applyFill="1" applyBorder="1" applyAlignment="1" applyProtection="1">
      <alignment horizontal="left" wrapText="1"/>
      <protection hidden="1"/>
    </xf>
    <xf numFmtId="0" fontId="9" fillId="2" borderId="82" xfId="0" applyFont="1" applyFill="1" applyBorder="1" applyAlignment="1" applyProtection="1">
      <alignment horizontal="left" wrapText="1" shrinkToFit="1"/>
      <protection hidden="1"/>
    </xf>
    <xf numFmtId="0" fontId="9" fillId="6" borderId="5" xfId="1" applyFont="1" applyFill="1" applyBorder="1" applyAlignment="1" applyProtection="1">
      <alignment horizontal="left" wrapText="1"/>
      <protection hidden="1"/>
    </xf>
    <xf numFmtId="0" fontId="12" fillId="2" borderId="5" xfId="1" applyFont="1" applyFill="1" applyBorder="1" applyAlignment="1" applyProtection="1">
      <alignment horizontal="left" wrapText="1"/>
      <protection hidden="1"/>
    </xf>
    <xf numFmtId="0" fontId="13" fillId="9" borderId="5" xfId="1" applyFont="1" applyFill="1" applyBorder="1" applyAlignment="1" applyProtection="1">
      <alignment horizontal="left" wrapText="1" shrinkToFit="1"/>
      <protection hidden="1"/>
    </xf>
    <xf numFmtId="0" fontId="13" fillId="6" borderId="5" xfId="1" applyFont="1" applyFill="1" applyBorder="1" applyAlignment="1">
      <alignment horizontal="left" wrapText="1"/>
    </xf>
    <xf numFmtId="0" fontId="12" fillId="2" borderId="5" xfId="1" applyFont="1" applyFill="1" applyBorder="1" applyAlignment="1" applyProtection="1">
      <alignment horizontal="left" wrapText="1" shrinkToFit="1"/>
      <protection locked="0"/>
    </xf>
    <xf numFmtId="0" fontId="9" fillId="2" borderId="5" xfId="1" applyFont="1" applyFill="1" applyBorder="1" applyAlignment="1" applyProtection="1">
      <alignment horizontal="left" wrapText="1"/>
      <protection hidden="1"/>
    </xf>
    <xf numFmtId="3" fontId="2" fillId="6" borderId="58" xfId="1" applyNumberFormat="1" applyFont="1" applyFill="1" applyBorder="1" applyAlignment="1">
      <alignment shrinkToFit="1"/>
    </xf>
    <xf numFmtId="4" fontId="2" fillId="6" borderId="24" xfId="1" applyNumberFormat="1" applyFont="1" applyFill="1" applyBorder="1" applyAlignment="1">
      <alignment shrinkToFit="1"/>
    </xf>
    <xf numFmtId="3" fontId="2" fillId="6" borderId="132" xfId="1" applyNumberFormat="1" applyFont="1" applyFill="1" applyBorder="1" applyAlignment="1">
      <alignment shrinkToFit="1"/>
    </xf>
    <xf numFmtId="3" fontId="4" fillId="6" borderId="23" xfId="1" applyNumberFormat="1" applyFont="1" applyFill="1" applyBorder="1" applyAlignment="1">
      <alignment shrinkToFit="1"/>
    </xf>
    <xf numFmtId="3" fontId="2" fillId="6" borderId="23" xfId="1" applyNumberFormat="1" applyFont="1" applyFill="1" applyBorder="1" applyAlignment="1">
      <alignment shrinkToFit="1"/>
    </xf>
    <xf numFmtId="3" fontId="2" fillId="6" borderId="23" xfId="1" applyNumberFormat="1" applyFont="1" applyFill="1" applyBorder="1" applyAlignment="1" applyProtection="1">
      <alignment horizontal="right" shrinkToFit="1"/>
      <protection hidden="1"/>
    </xf>
    <xf numFmtId="3" fontId="4" fillId="6" borderId="42" xfId="1" applyNumberFormat="1" applyFont="1" applyFill="1" applyBorder="1" applyAlignment="1">
      <alignment shrinkToFit="1"/>
    </xf>
    <xf numFmtId="3" fontId="2" fillId="6" borderId="57" xfId="1" applyNumberFormat="1" applyFont="1" applyFill="1" applyBorder="1" applyAlignment="1">
      <alignment shrinkToFit="1"/>
    </xf>
    <xf numFmtId="4" fontId="2" fillId="6" borderId="23" xfId="1" applyNumberFormat="1" applyFont="1" applyFill="1" applyBorder="1" applyAlignment="1">
      <alignment shrinkToFit="1"/>
    </xf>
    <xf numFmtId="3" fontId="2" fillId="6" borderId="130" xfId="1" applyNumberFormat="1" applyFont="1" applyFill="1" applyBorder="1" applyAlignment="1">
      <alignment shrinkToFit="1"/>
    </xf>
    <xf numFmtId="3" fontId="4" fillId="6" borderId="187" xfId="1" applyNumberFormat="1" applyFont="1" applyFill="1" applyBorder="1" applyAlignment="1" applyProtection="1">
      <alignment shrinkToFit="1"/>
      <protection hidden="1"/>
    </xf>
    <xf numFmtId="3" fontId="2" fillId="6" borderId="187" xfId="1" applyNumberFormat="1" applyFont="1" applyFill="1" applyBorder="1" applyAlignment="1" applyProtection="1">
      <alignment shrinkToFit="1"/>
      <protection hidden="1"/>
    </xf>
    <xf numFmtId="3" fontId="4" fillId="6" borderId="23" xfId="1" applyNumberFormat="1" applyFont="1" applyFill="1" applyBorder="1" applyAlignment="1" applyProtection="1">
      <alignment shrinkToFit="1"/>
      <protection hidden="1"/>
    </xf>
    <xf numFmtId="3" fontId="4" fillId="6" borderId="188" xfId="1" applyNumberFormat="1" applyFont="1" applyFill="1" applyBorder="1" applyAlignment="1" applyProtection="1">
      <alignment shrinkToFit="1"/>
      <protection hidden="1"/>
    </xf>
    <xf numFmtId="3" fontId="2" fillId="6" borderId="189" xfId="1" applyNumberFormat="1" applyFont="1" applyFill="1" applyBorder="1" applyAlignment="1" applyProtection="1">
      <alignment shrinkToFit="1"/>
      <protection hidden="1"/>
    </xf>
    <xf numFmtId="4" fontId="2" fillId="6" borderId="187" xfId="1" applyNumberFormat="1" applyFont="1" applyFill="1" applyBorder="1" applyAlignment="1" applyProtection="1">
      <alignment shrinkToFit="1"/>
      <protection hidden="1"/>
    </xf>
    <xf numFmtId="3" fontId="2" fillId="6" borderId="23" xfId="1" applyNumberFormat="1" applyFont="1" applyFill="1" applyBorder="1" applyAlignment="1" applyProtection="1">
      <alignment shrinkToFit="1"/>
      <protection hidden="1"/>
    </xf>
    <xf numFmtId="3" fontId="4" fillId="6" borderId="42" xfId="1" applyNumberFormat="1" applyFont="1" applyFill="1" applyBorder="1" applyAlignment="1" applyProtection="1">
      <alignment shrinkToFit="1"/>
      <protection hidden="1"/>
    </xf>
    <xf numFmtId="3" fontId="2" fillId="6" borderId="57" xfId="1" applyNumberFormat="1" applyFont="1" applyFill="1" applyBorder="1" applyAlignment="1" applyProtection="1">
      <alignment shrinkToFit="1"/>
      <protection hidden="1"/>
    </xf>
    <xf numFmtId="4" fontId="2" fillId="6" borderId="23" xfId="1" applyNumberFormat="1" applyFont="1" applyFill="1" applyBorder="1" applyAlignment="1" applyProtection="1">
      <alignment shrinkToFit="1"/>
      <protection hidden="1"/>
    </xf>
    <xf numFmtId="0" fontId="5" fillId="11" borderId="9" xfId="1" applyFont="1" applyFill="1" applyBorder="1" applyAlignment="1" applyProtection="1">
      <alignment horizontal="left" wrapText="1"/>
      <protection hidden="1"/>
    </xf>
    <xf numFmtId="49" fontId="4" fillId="12" borderId="9" xfId="1" applyNumberFormat="1" applyFont="1" applyFill="1" applyBorder="1" applyAlignment="1">
      <alignment horizontal="center"/>
    </xf>
    <xf numFmtId="49" fontId="2" fillId="12" borderId="22" xfId="1" applyNumberFormat="1" applyFont="1" applyFill="1" applyBorder="1" applyAlignment="1">
      <alignment horizontal="center"/>
    </xf>
    <xf numFmtId="3" fontId="4" fillId="12" borderId="30" xfId="1" applyNumberFormat="1" applyFont="1" applyFill="1" applyBorder="1" applyAlignment="1" applyProtection="1">
      <alignment horizontal="right" shrinkToFit="1"/>
      <protection hidden="1"/>
    </xf>
    <xf numFmtId="3" fontId="4" fillId="12" borderId="9" xfId="1" applyNumberFormat="1" applyFont="1" applyFill="1" applyBorder="1" applyAlignment="1" applyProtection="1">
      <alignment horizontal="right" shrinkToFit="1"/>
      <protection hidden="1"/>
    </xf>
    <xf numFmtId="3" fontId="4" fillId="12" borderId="22" xfId="1" applyNumberFormat="1" applyFont="1" applyFill="1" applyBorder="1" applyAlignment="1" applyProtection="1">
      <alignment horizontal="right" shrinkToFit="1"/>
      <protection hidden="1"/>
    </xf>
    <xf numFmtId="3" fontId="4" fillId="12" borderId="30" xfId="1" applyNumberFormat="1" applyFont="1" applyFill="1" applyBorder="1" applyAlignment="1">
      <alignment horizontal="right" shrinkToFit="1"/>
    </xf>
    <xf numFmtId="3" fontId="4" fillId="12" borderId="9" xfId="1" applyNumberFormat="1" applyFont="1" applyFill="1" applyBorder="1" applyAlignment="1">
      <alignment horizontal="right" shrinkToFit="1"/>
    </xf>
    <xf numFmtId="3" fontId="4" fillId="12" borderId="22" xfId="1" applyNumberFormat="1" applyFont="1" applyFill="1" applyBorder="1" applyAlignment="1">
      <alignment horizontal="right" shrinkToFit="1"/>
    </xf>
    <xf numFmtId="3" fontId="4" fillId="12" borderId="99" xfId="1" applyNumberFormat="1" applyFont="1" applyFill="1" applyBorder="1" applyAlignment="1">
      <alignment horizontal="right" shrinkToFit="1"/>
    </xf>
    <xf numFmtId="3" fontId="4" fillId="12" borderId="79" xfId="1" applyNumberFormat="1" applyFont="1" applyFill="1" applyBorder="1" applyAlignment="1" applyProtection="1">
      <alignment horizontal="right" shrinkToFit="1"/>
      <protection hidden="1"/>
    </xf>
    <xf numFmtId="3" fontId="4" fillId="12" borderId="54" xfId="1" applyNumberFormat="1" applyFont="1" applyFill="1" applyBorder="1" applyAlignment="1">
      <alignment horizontal="right" shrinkToFit="1"/>
    </xf>
    <xf numFmtId="0" fontId="12" fillId="12" borderId="5" xfId="1" applyFont="1" applyFill="1" applyBorder="1" applyAlignment="1" applyProtection="1">
      <alignment horizontal="left" wrapText="1"/>
      <protection hidden="1"/>
    </xf>
    <xf numFmtId="49" fontId="9" fillId="12" borderId="5" xfId="1" applyNumberFormat="1" applyFont="1" applyFill="1" applyBorder="1" applyAlignment="1">
      <alignment horizontal="center"/>
    </xf>
    <xf numFmtId="49" fontId="9" fillId="12" borderId="2" xfId="1" applyNumberFormat="1" applyFont="1" applyFill="1" applyBorder="1" applyAlignment="1">
      <alignment horizontal="center"/>
    </xf>
    <xf numFmtId="3" fontId="4" fillId="12" borderId="23" xfId="1" applyNumberFormat="1" applyFont="1" applyFill="1" applyBorder="1" applyAlignment="1" applyProtection="1">
      <alignment horizontal="right" shrinkToFit="1"/>
      <protection hidden="1"/>
    </xf>
    <xf numFmtId="3" fontId="4" fillId="12" borderId="5" xfId="1" applyNumberFormat="1" applyFont="1" applyFill="1" applyBorder="1" applyAlignment="1" applyProtection="1">
      <alignment horizontal="right" shrinkToFit="1"/>
      <protection hidden="1"/>
    </xf>
    <xf numFmtId="3" fontId="4" fillId="12" borderId="75" xfId="1" applyNumberFormat="1" applyFont="1" applyFill="1" applyBorder="1" applyAlignment="1" applyProtection="1">
      <alignment horizontal="right" shrinkToFit="1"/>
      <protection hidden="1"/>
    </xf>
    <xf numFmtId="3" fontId="4" fillId="12" borderId="23" xfId="1" applyNumberFormat="1" applyFont="1" applyFill="1" applyBorder="1" applyAlignment="1">
      <alignment horizontal="right" shrinkToFit="1"/>
    </xf>
    <xf numFmtId="3" fontId="4" fillId="12" borderId="5" xfId="1" applyNumberFormat="1" applyFont="1" applyFill="1" applyBorder="1" applyAlignment="1">
      <alignment horizontal="right" shrinkToFit="1"/>
    </xf>
    <xf numFmtId="3" fontId="4" fillId="12" borderId="75" xfId="1" applyNumberFormat="1" applyFont="1" applyFill="1" applyBorder="1" applyAlignment="1">
      <alignment horizontal="right" shrinkToFit="1"/>
    </xf>
    <xf numFmtId="3" fontId="4" fillId="12" borderId="3" xfId="1" applyNumberFormat="1" applyFont="1" applyFill="1" applyBorder="1" applyAlignment="1" applyProtection="1">
      <alignment horizontal="right" shrinkToFit="1"/>
      <protection hidden="1"/>
    </xf>
    <xf numFmtId="3" fontId="4" fillId="12" borderId="24" xfId="1" applyNumberFormat="1" applyFont="1" applyFill="1" applyBorder="1" applyAlignment="1">
      <alignment horizontal="right" shrinkToFit="1"/>
    </xf>
    <xf numFmtId="3" fontId="4" fillId="6" borderId="5" xfId="1" applyNumberFormat="1" applyFont="1" applyFill="1" applyBorder="1" applyAlignment="1" applyProtection="1">
      <alignment shrinkToFit="1"/>
      <protection hidden="1"/>
    </xf>
    <xf numFmtId="3" fontId="4" fillId="6" borderId="75" xfId="1" applyNumberFormat="1" applyFont="1" applyFill="1" applyBorder="1" applyAlignment="1" applyProtection="1">
      <alignment shrinkToFit="1"/>
      <protection hidden="1"/>
    </xf>
    <xf numFmtId="3" fontId="4" fillId="6" borderId="5" xfId="1" applyNumberFormat="1" applyFont="1" applyFill="1" applyBorder="1" applyAlignment="1">
      <alignment shrinkToFit="1"/>
    </xf>
    <xf numFmtId="3" fontId="4" fillId="6" borderId="75" xfId="1" applyNumberFormat="1" applyFont="1" applyFill="1" applyBorder="1" applyAlignment="1">
      <alignment shrinkToFit="1"/>
    </xf>
    <xf numFmtId="3" fontId="4" fillId="6" borderId="3" xfId="1" applyNumberFormat="1" applyFont="1" applyFill="1" applyBorder="1" applyAlignment="1" applyProtection="1">
      <alignment shrinkToFit="1"/>
      <protection hidden="1"/>
    </xf>
    <xf numFmtId="3" fontId="4" fillId="6" borderId="160" xfId="1" applyNumberFormat="1" applyFont="1" applyFill="1" applyBorder="1" applyAlignment="1">
      <alignment shrinkToFit="1"/>
    </xf>
    <xf numFmtId="3" fontId="4" fillId="6" borderId="5" xfId="1" applyNumberFormat="1" applyFont="1" applyFill="1" applyBorder="1" applyAlignment="1" applyProtection="1">
      <alignment shrinkToFit="1"/>
      <protection locked="0"/>
    </xf>
    <xf numFmtId="3" fontId="4" fillId="6" borderId="160" xfId="1" applyNumberFormat="1" applyFont="1" applyFill="1" applyBorder="1" applyAlignment="1" applyProtection="1">
      <alignment shrinkToFit="1"/>
      <protection locked="0"/>
    </xf>
    <xf numFmtId="3" fontId="4" fillId="6" borderId="5" xfId="1" applyNumberFormat="1" applyFont="1" applyFill="1" applyBorder="1" applyAlignment="1" applyProtection="1">
      <alignment shrinkToFit="1"/>
    </xf>
    <xf numFmtId="3" fontId="4" fillId="6" borderId="160" xfId="1" applyNumberFormat="1" applyFont="1" applyFill="1" applyBorder="1" applyAlignment="1" applyProtection="1">
      <alignment shrinkToFit="1"/>
    </xf>
    <xf numFmtId="3" fontId="2" fillId="6" borderId="5" xfId="1" applyNumberFormat="1" applyFont="1" applyFill="1" applyBorder="1" applyAlignment="1">
      <alignment shrinkToFit="1"/>
    </xf>
    <xf numFmtId="3" fontId="2" fillId="6" borderId="75" xfId="1" applyNumberFormat="1" applyFont="1" applyFill="1" applyBorder="1" applyAlignment="1">
      <alignment shrinkToFit="1"/>
    </xf>
    <xf numFmtId="3" fontId="2" fillId="6" borderId="3" xfId="1" applyNumberFormat="1" applyFont="1" applyFill="1" applyBorder="1" applyAlignment="1" applyProtection="1">
      <alignment shrinkToFit="1"/>
      <protection hidden="1"/>
    </xf>
    <xf numFmtId="3" fontId="2" fillId="6" borderId="5" xfId="1" applyNumberFormat="1" applyFont="1" applyFill="1" applyBorder="1" applyAlignment="1" applyProtection="1">
      <alignment shrinkToFit="1"/>
      <protection locked="0"/>
    </xf>
    <xf numFmtId="3" fontId="2" fillId="6" borderId="5" xfId="1" applyNumberFormat="1" applyFont="1" applyFill="1" applyBorder="1" applyAlignment="1" applyProtection="1">
      <alignment horizontal="right" shrinkToFit="1"/>
    </xf>
    <xf numFmtId="3" fontId="2" fillId="6" borderId="160" xfId="1" applyNumberFormat="1" applyFont="1" applyFill="1" applyBorder="1" applyAlignment="1" applyProtection="1">
      <alignment horizontal="right" shrinkToFit="1"/>
    </xf>
    <xf numFmtId="3" fontId="4" fillId="2" borderId="23" xfId="1" applyNumberFormat="1" applyFont="1" applyFill="1" applyBorder="1" applyAlignment="1" applyProtection="1">
      <alignment horizontal="right" shrinkToFit="1"/>
      <protection hidden="1"/>
    </xf>
    <xf numFmtId="3" fontId="4" fillId="2" borderId="5" xfId="1" applyNumberFormat="1" applyFont="1" applyFill="1" applyBorder="1" applyAlignment="1" applyProtection="1">
      <alignment horizontal="right" shrinkToFit="1"/>
      <protection hidden="1"/>
    </xf>
    <xf numFmtId="3" fontId="4" fillId="2" borderId="177" xfId="1" applyNumberFormat="1" applyFont="1" applyFill="1" applyBorder="1" applyAlignment="1" applyProtection="1">
      <alignment horizontal="right" shrinkToFit="1"/>
      <protection hidden="1"/>
    </xf>
    <xf numFmtId="3" fontId="4" fillId="2" borderId="200" xfId="1" applyNumberFormat="1" applyFont="1" applyFill="1" applyBorder="1" applyAlignment="1" applyProtection="1">
      <alignment horizontal="right" shrinkToFit="1"/>
      <protection hidden="1"/>
    </xf>
    <xf numFmtId="3" fontId="4" fillId="2" borderId="166" xfId="1" applyNumberFormat="1" applyFont="1" applyFill="1" applyBorder="1" applyAlignment="1" applyProtection="1">
      <alignment horizontal="right" shrinkToFit="1"/>
      <protection hidden="1"/>
    </xf>
    <xf numFmtId="3" fontId="4" fillId="2" borderId="23" xfId="1" applyNumberFormat="1" applyFont="1" applyFill="1" applyBorder="1" applyAlignment="1">
      <alignment horizontal="right" shrinkToFit="1"/>
    </xf>
    <xf numFmtId="3" fontId="4" fillId="2" borderId="5" xfId="1" applyNumberFormat="1" applyFont="1" applyFill="1" applyBorder="1" applyAlignment="1">
      <alignment horizontal="right" shrinkToFit="1"/>
    </xf>
    <xf numFmtId="3" fontId="4" fillId="2" borderId="75" xfId="1" applyNumberFormat="1" applyFont="1" applyFill="1" applyBorder="1" applyAlignment="1">
      <alignment horizontal="right" shrinkToFit="1"/>
    </xf>
    <xf numFmtId="3" fontId="4" fillId="2" borderId="123" xfId="1" applyNumberFormat="1" applyFont="1" applyFill="1" applyBorder="1" applyAlignment="1" applyProtection="1">
      <alignment horizontal="right" shrinkToFit="1"/>
      <protection hidden="1"/>
    </xf>
    <xf numFmtId="3" fontId="4" fillId="2" borderId="76" xfId="1" applyNumberFormat="1" applyFont="1" applyFill="1" applyBorder="1" applyAlignment="1" applyProtection="1">
      <alignment horizontal="right" shrinkToFit="1"/>
      <protection hidden="1"/>
    </xf>
    <xf numFmtId="3" fontId="4" fillId="2" borderId="24" xfId="1" applyNumberFormat="1" applyFont="1" applyFill="1" applyBorder="1" applyAlignment="1">
      <alignment horizontal="right" shrinkToFit="1"/>
    </xf>
    <xf numFmtId="3" fontId="4" fillId="2" borderId="166" xfId="1" applyNumberFormat="1" applyFont="1" applyFill="1" applyBorder="1" applyAlignment="1">
      <alignment horizontal="right" shrinkToFit="1"/>
    </xf>
    <xf numFmtId="3" fontId="4" fillId="2" borderId="167" xfId="1" applyNumberFormat="1" applyFont="1" applyFill="1" applyBorder="1" applyAlignment="1">
      <alignment horizontal="right" shrinkToFit="1"/>
    </xf>
    <xf numFmtId="3" fontId="4" fillId="6" borderId="177" xfId="1" applyNumberFormat="1" applyFont="1" applyFill="1" applyBorder="1" applyAlignment="1" applyProtection="1">
      <alignment shrinkToFit="1"/>
      <protection hidden="1"/>
    </xf>
    <xf numFmtId="3" fontId="4" fillId="6" borderId="200" xfId="1" applyNumberFormat="1" applyFont="1" applyFill="1" applyBorder="1" applyAlignment="1" applyProtection="1">
      <alignment shrinkToFit="1"/>
      <protection hidden="1"/>
    </xf>
    <xf numFmtId="3" fontId="4" fillId="6" borderId="166" xfId="1" applyNumberFormat="1" applyFont="1" applyFill="1" applyBorder="1" applyAlignment="1" applyProtection="1">
      <alignment shrinkToFit="1"/>
      <protection hidden="1"/>
    </xf>
    <xf numFmtId="3" fontId="4" fillId="6" borderId="123" xfId="1" applyNumberFormat="1" applyFont="1" applyFill="1" applyBorder="1" applyAlignment="1" applyProtection="1">
      <alignment shrinkToFit="1"/>
      <protection hidden="1"/>
    </xf>
    <xf numFmtId="3" fontId="4" fillId="6" borderId="76" xfId="1" applyNumberFormat="1" applyFont="1" applyFill="1" applyBorder="1" applyAlignment="1" applyProtection="1">
      <alignment shrinkToFit="1"/>
      <protection hidden="1"/>
    </xf>
    <xf numFmtId="3" fontId="4" fillId="6" borderId="166" xfId="1" applyNumberFormat="1" applyFont="1" applyFill="1" applyBorder="1" applyAlignment="1">
      <alignment shrinkToFit="1"/>
    </xf>
    <xf numFmtId="3" fontId="4" fillId="6" borderId="167" xfId="1" applyNumberFormat="1" applyFont="1" applyFill="1" applyBorder="1" applyAlignment="1">
      <alignment shrinkToFit="1"/>
    </xf>
    <xf numFmtId="3" fontId="2" fillId="6" borderId="200" xfId="1" applyNumberFormat="1" applyFont="1" applyFill="1" applyBorder="1" applyAlignment="1" applyProtection="1">
      <alignment shrinkToFit="1"/>
      <protection hidden="1"/>
    </xf>
    <xf numFmtId="3" fontId="4" fillId="6" borderId="202" xfId="1" applyNumberFormat="1" applyFont="1" applyFill="1" applyBorder="1" applyAlignment="1" applyProtection="1">
      <alignment shrinkToFit="1"/>
      <protection hidden="1"/>
    </xf>
    <xf numFmtId="0" fontId="0" fillId="6" borderId="0" xfId="0" applyFill="1"/>
    <xf numFmtId="49" fontId="2" fillId="6" borderId="75" xfId="1" applyNumberFormat="1" applyFont="1" applyFill="1" applyBorder="1" applyAlignment="1">
      <alignment horizontal="center" shrinkToFit="1"/>
    </xf>
    <xf numFmtId="0" fontId="44" fillId="2" borderId="42" xfId="1" applyFont="1" applyFill="1" applyBorder="1" applyAlignment="1" applyProtection="1">
      <alignment vertical="top" wrapText="1" shrinkToFit="1"/>
      <protection hidden="1"/>
    </xf>
    <xf numFmtId="0" fontId="45" fillId="2" borderId="5" xfId="1" applyFont="1" applyFill="1" applyBorder="1" applyAlignment="1" applyProtection="1">
      <alignment wrapText="1"/>
      <protection hidden="1"/>
    </xf>
    <xf numFmtId="49" fontId="2" fillId="2" borderId="66" xfId="1" applyNumberFormat="1" applyFont="1" applyFill="1" applyBorder="1" applyAlignment="1">
      <alignment horizontal="center"/>
    </xf>
    <xf numFmtId="3" fontId="4" fillId="2" borderId="208" xfId="1" applyNumberFormat="1" applyFont="1" applyFill="1" applyBorder="1" applyAlignment="1" applyProtection="1">
      <alignment shrinkToFit="1"/>
      <protection hidden="1"/>
    </xf>
    <xf numFmtId="3" fontId="4" fillId="2" borderId="164" xfId="1" applyNumberFormat="1" applyFont="1" applyFill="1" applyBorder="1" applyAlignment="1" applyProtection="1">
      <alignment shrinkToFit="1"/>
      <protection hidden="1"/>
    </xf>
    <xf numFmtId="3" fontId="4" fillId="2" borderId="205" xfId="1" applyNumberFormat="1" applyFont="1" applyFill="1" applyBorder="1" applyAlignment="1" applyProtection="1">
      <alignment shrinkToFit="1"/>
      <protection hidden="1"/>
    </xf>
    <xf numFmtId="3" fontId="4" fillId="2" borderId="21" xfId="1" applyNumberFormat="1" applyFont="1" applyFill="1" applyBorder="1" applyAlignment="1" applyProtection="1">
      <alignment shrinkToFit="1"/>
      <protection hidden="1"/>
    </xf>
    <xf numFmtId="3" fontId="4" fillId="2" borderId="164" xfId="1" applyNumberFormat="1" applyFont="1" applyFill="1" applyBorder="1" applyAlignment="1">
      <alignment shrinkToFit="1"/>
    </xf>
    <xf numFmtId="3" fontId="4" fillId="2" borderId="165" xfId="1" applyNumberFormat="1" applyFont="1" applyFill="1" applyBorder="1" applyAlignment="1">
      <alignment shrinkToFit="1"/>
    </xf>
    <xf numFmtId="0" fontId="9" fillId="12" borderId="5" xfId="0" applyFont="1" applyFill="1" applyBorder="1" applyAlignment="1" applyProtection="1">
      <alignment horizontal="left" wrapText="1"/>
      <protection hidden="1"/>
    </xf>
    <xf numFmtId="49" fontId="4" fillId="12" borderId="5" xfId="1" applyNumberFormat="1" applyFont="1" applyFill="1" applyBorder="1" applyAlignment="1">
      <alignment horizontal="center"/>
    </xf>
    <xf numFmtId="49" fontId="2" fillId="12" borderId="2" xfId="1" applyNumberFormat="1" applyFont="1" applyFill="1" applyBorder="1" applyAlignment="1">
      <alignment horizontal="center"/>
    </xf>
    <xf numFmtId="3" fontId="4" fillId="12" borderId="23" xfId="1" applyNumberFormat="1" applyFont="1" applyFill="1" applyBorder="1" applyAlignment="1" applyProtection="1">
      <alignment shrinkToFit="1"/>
      <protection hidden="1"/>
    </xf>
    <xf numFmtId="3" fontId="4" fillId="12" borderId="5" xfId="1" applyNumberFormat="1" applyFont="1" applyFill="1" applyBorder="1" applyAlignment="1" applyProtection="1">
      <alignment shrinkToFit="1"/>
      <protection hidden="1"/>
    </xf>
    <xf numFmtId="3" fontId="4" fillId="12" borderId="75" xfId="1" applyNumberFormat="1" applyFont="1" applyFill="1" applyBorder="1" applyAlignment="1" applyProtection="1">
      <alignment shrinkToFit="1"/>
      <protection hidden="1"/>
    </xf>
    <xf numFmtId="3" fontId="4" fillId="12" borderId="187" xfId="1" applyNumberFormat="1" applyFont="1" applyFill="1" applyBorder="1" applyAlignment="1" applyProtection="1">
      <alignment shrinkToFit="1"/>
      <protection hidden="1"/>
    </xf>
    <xf numFmtId="3" fontId="4" fillId="12" borderId="184" xfId="1" applyNumberFormat="1" applyFont="1" applyFill="1" applyBorder="1" applyAlignment="1" applyProtection="1">
      <alignment shrinkToFit="1"/>
      <protection hidden="1"/>
    </xf>
    <xf numFmtId="3" fontId="4" fillId="12" borderId="23" xfId="1" applyNumberFormat="1" applyFont="1" applyFill="1" applyBorder="1" applyAlignment="1">
      <alignment shrinkToFit="1"/>
    </xf>
    <xf numFmtId="3" fontId="4" fillId="12" borderId="5" xfId="1" applyNumberFormat="1" applyFont="1" applyFill="1" applyBorder="1" applyAlignment="1">
      <alignment shrinkToFit="1"/>
    </xf>
    <xf numFmtId="3" fontId="4" fillId="12" borderId="75" xfId="1" applyNumberFormat="1" applyFont="1" applyFill="1" applyBorder="1" applyAlignment="1">
      <alignment shrinkToFit="1"/>
    </xf>
    <xf numFmtId="3" fontId="4" fillId="12" borderId="3" xfId="1" applyNumberFormat="1" applyFont="1" applyFill="1" applyBorder="1" applyAlignment="1" applyProtection="1">
      <alignment shrinkToFit="1"/>
      <protection hidden="1"/>
    </xf>
    <xf numFmtId="3" fontId="4" fillId="12" borderId="24" xfId="1" applyNumberFormat="1" applyFont="1" applyFill="1" applyBorder="1" applyAlignment="1">
      <alignment shrinkToFit="1"/>
    </xf>
    <xf numFmtId="3" fontId="4" fillId="12" borderId="160" xfId="1" applyNumberFormat="1" applyFont="1" applyFill="1" applyBorder="1" applyAlignment="1">
      <alignment shrinkToFit="1"/>
    </xf>
    <xf numFmtId="0" fontId="9" fillId="12" borderId="5" xfId="0" applyFont="1" applyFill="1" applyBorder="1" applyAlignment="1" applyProtection="1">
      <alignment horizontal="left" wrapText="1" shrinkToFit="1"/>
      <protection hidden="1"/>
    </xf>
    <xf numFmtId="0" fontId="2" fillId="6" borderId="0" xfId="1" applyFont="1" applyFill="1" applyBorder="1" applyAlignment="1" applyProtection="1">
      <alignment horizontal="right" shrinkToFit="1"/>
      <protection hidden="1"/>
    </xf>
    <xf numFmtId="4" fontId="2" fillId="6" borderId="5" xfId="1" applyNumberFormat="1" applyFont="1" applyFill="1" applyBorder="1" applyAlignment="1" applyProtection="1">
      <alignment shrinkToFit="1"/>
      <protection hidden="1"/>
    </xf>
    <xf numFmtId="3" fontId="2" fillId="0" borderId="177" xfId="1" applyNumberFormat="1" applyFont="1" applyFill="1" applyBorder="1" applyAlignment="1" applyProtection="1">
      <alignment shrinkToFit="1"/>
      <protection locked="0"/>
    </xf>
    <xf numFmtId="3" fontId="2" fillId="3" borderId="214" xfId="1" applyNumberFormat="1" applyFont="1" applyFill="1" applyBorder="1" applyAlignment="1" applyProtection="1">
      <alignment shrinkToFit="1"/>
      <protection hidden="1"/>
    </xf>
    <xf numFmtId="0" fontId="29" fillId="6" borderId="153" xfId="0" applyFont="1" applyFill="1" applyBorder="1" applyAlignment="1" applyProtection="1">
      <alignment horizontal="center" vertical="center" wrapText="1"/>
      <protection hidden="1"/>
    </xf>
    <xf numFmtId="0" fontId="11" fillId="6" borderId="215" xfId="0" applyFont="1" applyFill="1" applyBorder="1" applyAlignment="1" applyProtection="1">
      <alignment horizontal="center" vertical="center"/>
      <protection locked="0"/>
    </xf>
    <xf numFmtId="0" fontId="29" fillId="6" borderId="216" xfId="0" applyFont="1" applyFill="1" applyBorder="1" applyAlignment="1" applyProtection="1">
      <alignment horizontal="center" vertical="center" wrapText="1"/>
      <protection hidden="1"/>
    </xf>
    <xf numFmtId="0" fontId="11" fillId="6" borderId="198" xfId="0" applyFont="1" applyFill="1" applyBorder="1" applyAlignment="1" applyProtection="1">
      <alignment horizontal="center" vertical="center"/>
      <protection hidden="1"/>
    </xf>
    <xf numFmtId="0" fontId="2" fillId="6" borderId="17" xfId="1" applyFont="1" applyFill="1" applyBorder="1" applyAlignment="1">
      <alignment horizontal="center" vertical="center" textRotation="90" wrapText="1"/>
    </xf>
    <xf numFmtId="3" fontId="2" fillId="6" borderId="0" xfId="1" applyNumberFormat="1" applyFont="1" applyFill="1" applyBorder="1" applyAlignment="1" applyProtection="1">
      <alignment shrinkToFit="1"/>
      <protection hidden="1"/>
    </xf>
    <xf numFmtId="3" fontId="2" fillId="6" borderId="0" xfId="1" applyNumberFormat="1" applyFont="1" applyFill="1" applyBorder="1" applyAlignment="1">
      <alignment shrinkToFit="1"/>
    </xf>
    <xf numFmtId="0" fontId="11" fillId="6" borderId="17" xfId="1" applyFont="1" applyFill="1" applyBorder="1" applyAlignment="1">
      <alignment horizontal="center" vertical="center" wrapText="1"/>
    </xf>
    <xf numFmtId="0" fontId="14" fillId="6" borderId="5" xfId="0" applyFont="1" applyFill="1" applyBorder="1" applyAlignment="1">
      <alignment horizontal="right" vertical="center" wrapText="1"/>
    </xf>
    <xf numFmtId="3" fontId="2" fillId="6" borderId="75" xfId="1" applyNumberFormat="1" applyFont="1" applyFill="1" applyBorder="1" applyAlignment="1" applyProtection="1">
      <alignment horizontal="right" shrinkToFit="1"/>
      <protection hidden="1"/>
    </xf>
    <xf numFmtId="3" fontId="2" fillId="6" borderId="187" xfId="1" applyNumberFormat="1" applyFont="1" applyFill="1" applyBorder="1" applyAlignment="1" applyProtection="1">
      <alignment horizontal="right" shrinkToFit="1"/>
      <protection hidden="1"/>
    </xf>
    <xf numFmtId="3" fontId="2" fillId="6" borderId="23" xfId="1" applyNumberFormat="1" applyFont="1" applyFill="1" applyBorder="1" applyAlignment="1">
      <alignment horizontal="right" shrinkToFit="1"/>
    </xf>
    <xf numFmtId="3" fontId="2" fillId="0" borderId="75" xfId="1" applyNumberFormat="1" applyFont="1" applyFill="1" applyBorder="1" applyAlignment="1" applyProtection="1">
      <alignment horizontal="right" shrinkToFit="1"/>
      <protection locked="0"/>
    </xf>
    <xf numFmtId="3" fontId="2" fillId="0" borderId="3" xfId="1" applyNumberFormat="1" applyFont="1" applyFill="1" applyBorder="1" applyAlignment="1" applyProtection="1">
      <alignment horizontal="right" shrinkToFit="1"/>
      <protection hidden="1"/>
    </xf>
    <xf numFmtId="0" fontId="0" fillId="0" borderId="0" xfId="0" applyAlignment="1" applyProtection="1">
      <alignment horizontal="right"/>
      <protection locked="0"/>
    </xf>
    <xf numFmtId="3" fontId="2" fillId="6" borderId="24" xfId="1" applyNumberFormat="1" applyFont="1" applyFill="1" applyBorder="1" applyAlignment="1" applyProtection="1">
      <alignment horizontal="right" shrinkToFit="1"/>
      <protection hidden="1"/>
    </xf>
    <xf numFmtId="3" fontId="2" fillId="0" borderId="160" xfId="1" applyNumberFormat="1" applyFont="1" applyFill="1" applyBorder="1" applyAlignment="1" applyProtection="1">
      <alignment horizontal="right" shrinkToFit="1"/>
      <protection hidden="1"/>
    </xf>
    <xf numFmtId="3" fontId="2" fillId="0" borderId="75" xfId="1" applyNumberFormat="1" applyFont="1" applyFill="1" applyBorder="1" applyAlignment="1" applyProtection="1">
      <alignment horizontal="right" shrinkToFit="1"/>
      <protection hidden="1"/>
    </xf>
    <xf numFmtId="3" fontId="2" fillId="6" borderId="0" xfId="1" applyNumberFormat="1" applyFont="1" applyFill="1" applyBorder="1" applyAlignment="1" applyProtection="1">
      <alignment horizontal="right" shrinkToFit="1"/>
      <protection hidden="1"/>
    </xf>
    <xf numFmtId="0" fontId="0" fillId="6" borderId="0" xfId="0" applyFill="1" applyBorder="1" applyAlignment="1" applyProtection="1">
      <alignment horizontal="right" vertical="justify"/>
      <protection hidden="1"/>
    </xf>
    <xf numFmtId="0" fontId="11" fillId="6" borderId="17" xfId="1" applyFont="1" applyFill="1" applyBorder="1" applyAlignment="1" applyProtection="1">
      <alignment horizontal="center" vertical="center" wrapText="1"/>
      <protection hidden="1"/>
    </xf>
    <xf numFmtId="0" fontId="2" fillId="6" borderId="17" xfId="1" applyFont="1" applyFill="1" applyBorder="1" applyAlignment="1" applyProtection="1">
      <alignment horizontal="center" vertical="center" textRotation="90" wrapText="1"/>
      <protection hidden="1"/>
    </xf>
    <xf numFmtId="0" fontId="58" fillId="0" borderId="0" xfId="1" applyFont="1"/>
    <xf numFmtId="0" fontId="58" fillId="0" borderId="0" xfId="1" applyFont="1" applyProtection="1">
      <protection hidden="1"/>
    </xf>
    <xf numFmtId="0" fontId="58" fillId="0" borderId="0" xfId="1" applyFont="1" applyProtection="1">
      <protection locked="0"/>
    </xf>
    <xf numFmtId="0" fontId="58" fillId="0" borderId="217" xfId="1" applyFont="1" applyBorder="1" applyProtection="1">
      <protection locked="0"/>
    </xf>
    <xf numFmtId="0" fontId="58" fillId="0" borderId="218" xfId="1" applyFont="1" applyBorder="1" applyProtection="1">
      <protection locked="0"/>
    </xf>
    <xf numFmtId="0" fontId="58" fillId="0" borderId="221" xfId="1" applyFont="1" applyBorder="1" applyProtection="1">
      <protection hidden="1"/>
    </xf>
    <xf numFmtId="0" fontId="58" fillId="0" borderId="177" xfId="1" applyFont="1" applyBorder="1" applyProtection="1">
      <protection hidden="1"/>
    </xf>
    <xf numFmtId="0" fontId="58" fillId="0" borderId="184" xfId="1" applyFont="1" applyBorder="1" applyProtection="1">
      <protection hidden="1"/>
    </xf>
    <xf numFmtId="0" fontId="58" fillId="0" borderId="222" xfId="1" applyFont="1" applyBorder="1" applyProtection="1">
      <protection hidden="1"/>
    </xf>
    <xf numFmtId="0" fontId="58" fillId="0" borderId="223" xfId="1" applyFont="1" applyBorder="1" applyProtection="1">
      <protection hidden="1"/>
    </xf>
    <xf numFmtId="0" fontId="58" fillId="0" borderId="79" xfId="1" applyFont="1" applyBorder="1" applyProtection="1">
      <protection hidden="1"/>
    </xf>
    <xf numFmtId="0" fontId="3" fillId="0" borderId="79" xfId="1" applyFont="1" applyBorder="1" applyProtection="1">
      <protection hidden="1"/>
    </xf>
    <xf numFmtId="0" fontId="3" fillId="0" borderId="224" xfId="1" applyFont="1" applyBorder="1" applyProtection="1">
      <protection hidden="1"/>
    </xf>
    <xf numFmtId="0" fontId="58" fillId="0" borderId="0" xfId="1" applyFont="1" applyBorder="1"/>
    <xf numFmtId="0" fontId="58" fillId="0" borderId="0" xfId="1" applyFont="1" applyBorder="1" applyProtection="1">
      <protection hidden="1"/>
    </xf>
    <xf numFmtId="0" fontId="3" fillId="0" borderId="0" xfId="1" applyFont="1" applyProtection="1">
      <protection hidden="1"/>
    </xf>
    <xf numFmtId="0" fontId="2" fillId="0" borderId="0" xfId="1" applyFont="1" applyAlignment="1" applyProtection="1">
      <alignment horizontal="left"/>
      <protection hidden="1"/>
    </xf>
    <xf numFmtId="0" fontId="3" fillId="0" borderId="0" xfId="1" applyFont="1" applyAlignment="1" applyProtection="1">
      <alignment horizontal="left"/>
      <protection hidden="1"/>
    </xf>
    <xf numFmtId="0" fontId="4" fillId="0" borderId="0" xfId="1" applyFont="1" applyAlignment="1" applyProtection="1">
      <alignment horizontal="left"/>
      <protection hidden="1"/>
    </xf>
    <xf numFmtId="0" fontId="3" fillId="0" borderId="219" xfId="1" applyFont="1" applyBorder="1" applyProtection="1">
      <protection hidden="1"/>
    </xf>
    <xf numFmtId="0" fontId="3" fillId="0" borderId="220" xfId="1" applyFont="1" applyBorder="1" applyProtection="1">
      <protection hidden="1"/>
    </xf>
    <xf numFmtId="0" fontId="3" fillId="0" borderId="231" xfId="1" applyFont="1" applyBorder="1" applyProtection="1">
      <protection hidden="1"/>
    </xf>
    <xf numFmtId="0" fontId="3" fillId="0" borderId="232" xfId="1" applyFont="1" applyBorder="1" applyProtection="1">
      <protection hidden="1"/>
    </xf>
    <xf numFmtId="0" fontId="0" fillId="0" borderId="0" xfId="0" applyAlignment="1">
      <alignment horizontal="left"/>
    </xf>
    <xf numFmtId="0" fontId="58" fillId="0" borderId="0" xfId="0" applyFont="1"/>
    <xf numFmtId="0" fontId="63" fillId="0" borderId="0" xfId="0" applyFont="1" applyBorder="1" applyAlignment="1">
      <alignment horizontal="center" vertical="center"/>
    </xf>
    <xf numFmtId="0" fontId="63" fillId="0" borderId="0" xfId="0" applyFont="1" applyBorder="1" applyAlignment="1">
      <alignment horizontal="left" vertical="center"/>
    </xf>
    <xf numFmtId="49" fontId="2" fillId="0" borderId="0" xfId="3" applyNumberFormat="1" applyFont="1" applyFill="1" applyBorder="1" applyAlignment="1" applyProtection="1">
      <alignment horizontal="left" vertical="center"/>
      <protection locked="0"/>
    </xf>
    <xf numFmtId="49" fontId="58" fillId="0" borderId="0" xfId="3" applyNumberFormat="1" applyFont="1" applyFill="1" applyBorder="1" applyAlignment="1" applyProtection="1">
      <alignment horizontal="center" vertical="center"/>
      <protection hidden="1"/>
    </xf>
    <xf numFmtId="0" fontId="64" fillId="0" borderId="0" xfId="0" applyFont="1" applyBorder="1" applyAlignment="1">
      <alignment horizontal="left" vertical="center"/>
    </xf>
    <xf numFmtId="0" fontId="2" fillId="0" borderId="193" xfId="0" applyFont="1" applyFill="1" applyBorder="1" applyAlignment="1" applyProtection="1">
      <alignment horizontal="left" vertical="center"/>
      <protection hidden="1"/>
    </xf>
    <xf numFmtId="49" fontId="63" fillId="0" borderId="233" xfId="0" applyNumberFormat="1" applyFont="1" applyBorder="1" applyAlignment="1" applyProtection="1">
      <alignment horizontal="center" vertical="center"/>
      <protection hidden="1"/>
    </xf>
    <xf numFmtId="0" fontId="63" fillId="0" borderId="235" xfId="0" applyFont="1" applyBorder="1" applyAlignment="1" applyProtection="1">
      <alignment horizontal="left" vertical="center"/>
      <protection hidden="1"/>
    </xf>
    <xf numFmtId="49" fontId="58" fillId="0" borderId="236" xfId="3" applyNumberFormat="1" applyFont="1" applyFill="1" applyBorder="1" applyAlignment="1" applyProtection="1">
      <alignment horizontal="center" vertical="center"/>
      <protection hidden="1"/>
    </xf>
    <xf numFmtId="0" fontId="2" fillId="0" borderId="237" xfId="0" applyFont="1" applyFill="1" applyBorder="1" applyAlignment="1" applyProtection="1">
      <alignment horizontal="left" vertical="center"/>
      <protection hidden="1"/>
    </xf>
    <xf numFmtId="49" fontId="63" fillId="0" borderId="238" xfId="0" applyNumberFormat="1" applyFont="1" applyBorder="1" applyAlignment="1" applyProtection="1">
      <alignment horizontal="center" vertical="center"/>
      <protection hidden="1"/>
    </xf>
    <xf numFmtId="0" fontId="63" fillId="0" borderId="239" xfId="0" applyFont="1" applyFill="1" applyBorder="1" applyProtection="1">
      <protection hidden="1"/>
    </xf>
    <xf numFmtId="0" fontId="63" fillId="0" borderId="240" xfId="0" applyFont="1" applyBorder="1" applyAlignment="1" applyProtection="1">
      <alignment horizontal="left" vertical="center"/>
      <protection hidden="1"/>
    </xf>
    <xf numFmtId="49" fontId="58" fillId="0" borderId="241" xfId="3" applyNumberFormat="1" applyFont="1" applyFill="1" applyBorder="1" applyAlignment="1" applyProtection="1">
      <alignment horizontal="center" vertical="center"/>
      <protection hidden="1"/>
    </xf>
    <xf numFmtId="0" fontId="63" fillId="0" borderId="239" xfId="0" applyFont="1" applyFill="1" applyBorder="1" applyAlignment="1" applyProtection="1">
      <alignment vertical="center"/>
      <protection hidden="1"/>
    </xf>
    <xf numFmtId="0" fontId="13" fillId="0" borderId="237" xfId="0" applyFont="1" applyFill="1" applyBorder="1" applyAlignment="1" applyProtection="1">
      <alignment horizontal="left" vertical="center"/>
      <protection hidden="1"/>
    </xf>
    <xf numFmtId="0" fontId="2" fillId="0" borderId="238" xfId="0" applyFont="1" applyBorder="1" applyAlignment="1" applyProtection="1">
      <alignment horizontal="center" vertical="center"/>
      <protection hidden="1"/>
    </xf>
    <xf numFmtId="0" fontId="2" fillId="0" borderId="239" xfId="0" applyFont="1" applyFill="1" applyBorder="1" applyAlignment="1" applyProtection="1">
      <alignment vertical="center"/>
      <protection hidden="1"/>
    </xf>
    <xf numFmtId="0" fontId="63" fillId="0" borderId="240" xfId="4" applyFont="1" applyFill="1" applyBorder="1" applyAlignment="1" applyProtection="1">
      <alignment shrinkToFit="1"/>
      <protection hidden="1"/>
    </xf>
    <xf numFmtId="0" fontId="2" fillId="0" borderId="239" xfId="0" applyFont="1" applyFill="1" applyBorder="1" applyAlignment="1" applyProtection="1">
      <alignment vertical="center" wrapText="1"/>
      <protection hidden="1"/>
    </xf>
    <xf numFmtId="0" fontId="0" fillId="0" borderId="0" xfId="0" applyAlignment="1">
      <alignment horizontal="center" vertical="center"/>
    </xf>
    <xf numFmtId="0" fontId="63" fillId="0" borderId="240" xfId="4" applyFont="1" applyFill="1" applyBorder="1" applyAlignment="1" applyProtection="1">
      <alignment vertical="center" shrinkToFit="1"/>
      <protection hidden="1"/>
    </xf>
    <xf numFmtId="0" fontId="2" fillId="0" borderId="239" xfId="0" applyFont="1" applyFill="1" applyBorder="1" applyAlignment="1" applyProtection="1">
      <alignment horizontal="left" vertical="center"/>
      <protection hidden="1"/>
    </xf>
    <xf numFmtId="0" fontId="2" fillId="0" borderId="239" xfId="0" applyFont="1" applyFill="1" applyBorder="1" applyAlignment="1" applyProtection="1">
      <alignment horizontal="justify" vertical="center"/>
      <protection hidden="1"/>
    </xf>
    <xf numFmtId="3" fontId="63" fillId="0" borderId="240" xfId="4" applyNumberFormat="1" applyFont="1" applyFill="1" applyBorder="1" applyAlignment="1" applyProtection="1">
      <alignment shrinkToFit="1"/>
      <protection hidden="1"/>
    </xf>
    <xf numFmtId="0" fontId="2" fillId="0" borderId="237" xfId="0" applyFont="1" applyBorder="1" applyAlignment="1" applyProtection="1">
      <alignment horizontal="left" vertical="center"/>
      <protection hidden="1"/>
    </xf>
    <xf numFmtId="0" fontId="63" fillId="0" borderId="238" xfId="0" applyFont="1" applyBorder="1" applyAlignment="1" applyProtection="1">
      <alignment horizontal="center" vertical="center"/>
      <protection hidden="1"/>
    </xf>
    <xf numFmtId="0" fontId="63" fillId="0" borderId="240" xfId="0" applyFont="1" applyFill="1" applyBorder="1" applyAlignment="1" applyProtection="1">
      <alignment horizontal="left" vertical="center"/>
      <protection hidden="1"/>
    </xf>
    <xf numFmtId="0" fontId="63" fillId="0" borderId="0" xfId="0" applyFont="1" applyAlignment="1">
      <alignment horizontal="center" vertical="center"/>
    </xf>
    <xf numFmtId="0" fontId="13" fillId="0" borderId="237" xfId="0" applyFont="1" applyBorder="1" applyAlignment="1" applyProtection="1">
      <alignment horizontal="left" vertical="center"/>
      <protection hidden="1"/>
    </xf>
    <xf numFmtId="0" fontId="13" fillId="0" borderId="238" xfId="0" applyFont="1" applyBorder="1" applyAlignment="1" applyProtection="1">
      <alignment horizontal="center" vertical="center"/>
      <protection hidden="1"/>
    </xf>
    <xf numFmtId="49" fontId="22" fillId="0" borderId="240" xfId="3" applyNumberFormat="1" applyFont="1" applyFill="1" applyBorder="1" applyAlignment="1" applyProtection="1">
      <alignment horizontal="left" vertical="center" wrapText="1"/>
      <protection hidden="1"/>
    </xf>
    <xf numFmtId="0" fontId="63" fillId="0" borderId="239" xfId="0" applyFont="1" applyFill="1" applyBorder="1" applyAlignment="1" applyProtection="1">
      <alignment horizontal="left" vertical="center"/>
      <protection hidden="1"/>
    </xf>
    <xf numFmtId="49" fontId="13" fillId="3" borderId="237" xfId="0" applyNumberFormat="1" applyFont="1" applyFill="1" applyBorder="1" applyAlignment="1" applyProtection="1">
      <alignment horizontal="left" vertical="center"/>
      <protection hidden="1"/>
    </xf>
    <xf numFmtId="49" fontId="13" fillId="3" borderId="238" xfId="0" applyNumberFormat="1" applyFont="1" applyFill="1" applyBorder="1" applyAlignment="1" applyProtection="1">
      <alignment horizontal="center" vertical="center"/>
      <protection hidden="1"/>
    </xf>
    <xf numFmtId="49" fontId="13" fillId="0" borderId="237" xfId="0" applyNumberFormat="1" applyFont="1" applyBorder="1" applyAlignment="1" applyProtection="1">
      <alignment horizontal="left" vertical="center"/>
      <protection hidden="1"/>
    </xf>
    <xf numFmtId="49" fontId="13" fillId="0" borderId="238" xfId="0" applyNumberFormat="1" applyFont="1" applyBorder="1" applyAlignment="1" applyProtection="1">
      <alignment horizontal="center" vertical="center"/>
      <protection hidden="1"/>
    </xf>
    <xf numFmtId="0" fontId="13" fillId="3" borderId="237" xfId="0" applyFont="1" applyFill="1" applyBorder="1" applyAlignment="1" applyProtection="1">
      <alignment horizontal="left" vertical="center"/>
      <protection hidden="1"/>
    </xf>
    <xf numFmtId="0" fontId="13" fillId="3" borderId="238" xfId="0" applyFont="1" applyFill="1" applyBorder="1" applyAlignment="1" applyProtection="1">
      <alignment horizontal="center" vertical="center"/>
      <protection hidden="1"/>
    </xf>
    <xf numFmtId="49" fontId="22" fillId="3" borderId="240" xfId="3" applyNumberFormat="1" applyFont="1" applyFill="1" applyBorder="1" applyAlignment="1" applyProtection="1">
      <alignment horizontal="left" vertical="center" wrapText="1"/>
      <protection hidden="1"/>
    </xf>
    <xf numFmtId="49" fontId="66" fillId="0" borderId="240" xfId="3" applyNumberFormat="1" applyFont="1" applyFill="1" applyBorder="1" applyAlignment="1" applyProtection="1">
      <alignment horizontal="left" vertical="center" wrapText="1"/>
      <protection hidden="1"/>
    </xf>
    <xf numFmtId="49" fontId="67" fillId="0" borderId="241" xfId="3" applyNumberFormat="1" applyFont="1" applyFill="1" applyBorder="1" applyAlignment="1" applyProtection="1">
      <alignment horizontal="center" vertical="center"/>
      <protection hidden="1"/>
    </xf>
    <xf numFmtId="0" fontId="68" fillId="0" borderId="240" xfId="0" applyFont="1" applyBorder="1" applyProtection="1">
      <protection hidden="1"/>
    </xf>
    <xf numFmtId="49" fontId="13" fillId="0" borderId="237" xfId="0" applyNumberFormat="1" applyFont="1" applyFill="1" applyBorder="1" applyAlignment="1" applyProtection="1">
      <alignment horizontal="left" vertical="center"/>
      <protection hidden="1"/>
    </xf>
    <xf numFmtId="49" fontId="13" fillId="0" borderId="238" xfId="0" applyNumberFormat="1" applyFont="1" applyFill="1" applyBorder="1" applyAlignment="1" applyProtection="1">
      <alignment horizontal="center" vertical="center"/>
      <protection hidden="1"/>
    </xf>
    <xf numFmtId="0" fontId="63" fillId="3" borderId="0" xfId="0" applyFont="1" applyFill="1" applyAlignment="1">
      <alignment horizontal="center" vertical="center"/>
    </xf>
    <xf numFmtId="0" fontId="13" fillId="0" borderId="242" xfId="0" applyFont="1" applyBorder="1" applyAlignment="1" applyProtection="1">
      <alignment horizontal="left" vertical="center"/>
      <protection hidden="1"/>
    </xf>
    <xf numFmtId="0" fontId="13" fillId="0" borderId="8" xfId="0" applyFont="1" applyBorder="1" applyAlignment="1" applyProtection="1">
      <alignment horizontal="center" vertical="center"/>
      <protection hidden="1"/>
    </xf>
    <xf numFmtId="49" fontId="22" fillId="0" borderId="244" xfId="3" applyNumberFormat="1" applyFont="1" applyFill="1" applyBorder="1" applyAlignment="1" applyProtection="1">
      <alignment horizontal="left" vertical="center" wrapText="1"/>
      <protection hidden="1"/>
    </xf>
    <xf numFmtId="49" fontId="58" fillId="0" borderId="17" xfId="3" applyNumberFormat="1" applyFont="1" applyFill="1" applyBorder="1" applyAlignment="1" applyProtection="1">
      <alignment horizontal="center" vertical="center"/>
      <protection hidden="1"/>
    </xf>
    <xf numFmtId="0" fontId="0" fillId="0" borderId="0" xfId="0" applyBorder="1" applyAlignment="1">
      <alignment horizontal="center" vertical="center"/>
    </xf>
    <xf numFmtId="0" fontId="3" fillId="13" borderId="121" xfId="0" applyFont="1" applyFill="1" applyBorder="1" applyAlignment="1" applyProtection="1">
      <alignment horizontal="left" vertical="center"/>
      <protection hidden="1"/>
    </xf>
    <xf numFmtId="0" fontId="5" fillId="13" borderId="245" xfId="0" applyFont="1" applyFill="1" applyBorder="1" applyAlignment="1" applyProtection="1">
      <alignment horizontal="center" vertical="center"/>
      <protection hidden="1"/>
    </xf>
    <xf numFmtId="0" fontId="63" fillId="13" borderId="246" xfId="0" applyFont="1" applyFill="1" applyBorder="1" applyAlignment="1" applyProtection="1">
      <alignment horizontal="left" vertical="center"/>
      <protection hidden="1"/>
    </xf>
    <xf numFmtId="0" fontId="3" fillId="13" borderId="242" xfId="0" applyFont="1" applyFill="1" applyBorder="1" applyAlignment="1" applyProtection="1">
      <alignment horizontal="left" vertical="center"/>
      <protection hidden="1"/>
    </xf>
    <xf numFmtId="0" fontId="5" fillId="13" borderId="8" xfId="0" applyFont="1" applyFill="1" applyBorder="1" applyAlignment="1" applyProtection="1">
      <alignment horizontal="center" vertical="center"/>
      <protection hidden="1"/>
    </xf>
    <xf numFmtId="0" fontId="12" fillId="13" borderId="243" xfId="0" applyFont="1" applyFill="1" applyBorder="1" applyAlignment="1" applyProtection="1">
      <alignment horizontal="center" vertical="center"/>
      <protection hidden="1"/>
    </xf>
    <xf numFmtId="0" fontId="0" fillId="13" borderId="16" xfId="0" applyFill="1" applyBorder="1" applyAlignment="1" applyProtection="1">
      <alignment horizontal="left" vertical="center"/>
      <protection hidden="1"/>
    </xf>
    <xf numFmtId="0" fontId="63" fillId="13" borderId="250" xfId="0" applyFont="1" applyFill="1" applyBorder="1" applyAlignment="1" applyProtection="1">
      <alignment horizontal="center" vertical="center"/>
      <protection hidden="1"/>
    </xf>
    <xf numFmtId="0" fontId="12" fillId="13" borderId="251" xfId="0" applyFont="1" applyFill="1" applyBorder="1" applyAlignment="1" applyProtection="1">
      <alignment horizontal="center" vertical="justify"/>
      <protection hidden="1"/>
    </xf>
    <xf numFmtId="0" fontId="2" fillId="6" borderId="0" xfId="1" applyFont="1" applyFill="1" applyBorder="1" applyAlignment="1" applyProtection="1">
      <alignment horizontal="left" shrinkToFit="1"/>
      <protection locked="0"/>
    </xf>
    <xf numFmtId="0" fontId="13" fillId="0" borderId="243" xfId="0" applyFont="1" applyFill="1" applyBorder="1" applyAlignment="1" applyProtection="1">
      <alignment horizontal="left" vertical="center"/>
      <protection hidden="1"/>
    </xf>
    <xf numFmtId="0" fontId="13" fillId="0" borderId="239" xfId="0" applyFont="1" applyFill="1" applyBorder="1" applyAlignment="1" applyProtection="1">
      <alignment horizontal="left" vertical="center" wrapText="1"/>
      <protection hidden="1"/>
    </xf>
    <xf numFmtId="0" fontId="13" fillId="0" borderId="239" xfId="0" applyFont="1" applyFill="1" applyBorder="1" applyAlignment="1" applyProtection="1">
      <alignment horizontal="left" vertical="center"/>
      <protection hidden="1"/>
    </xf>
    <xf numFmtId="0" fontId="27" fillId="0" borderId="239" xfId="0" applyFont="1" applyFill="1" applyBorder="1" applyAlignment="1" applyProtection="1">
      <alignment horizontal="left" vertical="center"/>
      <protection hidden="1"/>
    </xf>
    <xf numFmtId="0" fontId="63" fillId="0" borderId="239" xfId="0" applyFont="1" applyFill="1" applyBorder="1" applyAlignment="1" applyProtection="1">
      <alignment horizontal="left" vertical="center" wrapText="1"/>
      <protection hidden="1"/>
    </xf>
    <xf numFmtId="0" fontId="2" fillId="0" borderId="239" xfId="0" applyFont="1" applyFill="1" applyBorder="1" applyAlignment="1" applyProtection="1">
      <alignment horizontal="left" vertical="center" wrapText="1"/>
      <protection hidden="1"/>
    </xf>
    <xf numFmtId="0" fontId="33" fillId="0" borderId="239" xfId="0" applyFont="1" applyFill="1" applyBorder="1" applyAlignment="1" applyProtection="1">
      <alignment vertical="center"/>
      <protection hidden="1"/>
    </xf>
    <xf numFmtId="49" fontId="2" fillId="0" borderId="238" xfId="0" applyNumberFormat="1" applyFont="1" applyBorder="1" applyAlignment="1" applyProtection="1">
      <alignment horizontal="center" vertical="center"/>
      <protection hidden="1"/>
    </xf>
    <xf numFmtId="49" fontId="2" fillId="0" borderId="237" xfId="0" applyNumberFormat="1" applyFont="1" applyBorder="1" applyAlignment="1" applyProtection="1">
      <alignment horizontal="left" vertical="center"/>
      <protection hidden="1"/>
    </xf>
    <xf numFmtId="0" fontId="2" fillId="6" borderId="0" xfId="1" applyFont="1" applyFill="1" applyBorder="1" applyAlignment="1" applyProtection="1">
      <alignment horizontal="justify" wrapText="1" shrinkToFit="1"/>
      <protection hidden="1"/>
    </xf>
    <xf numFmtId="0" fontId="63" fillId="0" borderId="234" xfId="0" applyFont="1" applyFill="1" applyBorder="1" applyProtection="1">
      <protection hidden="1"/>
    </xf>
    <xf numFmtId="49" fontId="27" fillId="0" borderId="238" xfId="0" applyNumberFormat="1" applyFont="1" applyBorder="1" applyAlignment="1" applyProtection="1">
      <alignment horizontal="center" vertical="center"/>
      <protection hidden="1"/>
    </xf>
    <xf numFmtId="0" fontId="0" fillId="6" borderId="191" xfId="0" applyFill="1" applyBorder="1" applyAlignment="1">
      <alignment wrapText="1"/>
    </xf>
    <xf numFmtId="0" fontId="0" fillId="6" borderId="0" xfId="0" applyFill="1" applyBorder="1" applyAlignment="1"/>
    <xf numFmtId="3" fontId="2" fillId="6" borderId="0" xfId="1" applyNumberFormat="1" applyFont="1" applyFill="1" applyBorder="1" applyAlignment="1" applyProtection="1">
      <alignment shrinkToFit="1"/>
      <protection locked="0"/>
    </xf>
    <xf numFmtId="3" fontId="2" fillId="6" borderId="18" xfId="1" applyNumberFormat="1" applyFont="1" applyFill="1" applyBorder="1" applyAlignment="1" applyProtection="1">
      <alignment shrinkToFit="1"/>
      <protection locked="0"/>
    </xf>
    <xf numFmtId="3" fontId="2" fillId="6" borderId="191" xfId="1" applyNumberFormat="1" applyFont="1" applyFill="1" applyBorder="1" applyAlignment="1" applyProtection="1">
      <alignment shrinkToFit="1"/>
      <protection locked="0"/>
    </xf>
    <xf numFmtId="3" fontId="2" fillId="6" borderId="191" xfId="1" applyNumberFormat="1" applyFont="1" applyFill="1" applyBorder="1" applyAlignment="1">
      <alignment shrinkToFit="1"/>
    </xf>
    <xf numFmtId="3" fontId="2" fillId="6" borderId="191" xfId="1" applyNumberFormat="1" applyFont="1" applyFill="1" applyBorder="1" applyAlignment="1" applyProtection="1">
      <alignment shrinkToFit="1"/>
      <protection hidden="1"/>
    </xf>
    <xf numFmtId="0" fontId="0" fillId="6" borderId="191" xfId="0" applyFill="1" applyBorder="1" applyProtection="1">
      <protection locked="0"/>
    </xf>
    <xf numFmtId="0" fontId="11" fillId="6" borderId="254" xfId="1" applyFont="1" applyFill="1" applyBorder="1" applyAlignment="1">
      <alignment horizontal="center" vertical="top" wrapText="1"/>
    </xf>
    <xf numFmtId="0" fontId="0" fillId="6" borderId="192" xfId="0" applyFill="1" applyBorder="1" applyProtection="1">
      <protection locked="0"/>
    </xf>
    <xf numFmtId="0" fontId="0" fillId="6" borderId="236" xfId="0" applyFill="1" applyBorder="1"/>
    <xf numFmtId="0" fontId="0" fillId="6" borderId="193" xfId="0" applyFill="1" applyBorder="1"/>
    <xf numFmtId="0" fontId="27" fillId="6" borderId="0" xfId="1" applyFont="1" applyFill="1" applyBorder="1" applyAlignment="1" applyProtection="1">
      <alignment horizontal="justify" wrapText="1" shrinkToFit="1"/>
      <protection hidden="1"/>
    </xf>
    <xf numFmtId="0" fontId="56" fillId="6" borderId="0" xfId="0" applyFont="1" applyFill="1" applyBorder="1" applyAlignment="1">
      <alignment horizontal="justify"/>
    </xf>
    <xf numFmtId="3" fontId="27" fillId="6" borderId="0" xfId="1" applyNumberFormat="1" applyFont="1" applyFill="1" applyBorder="1" applyAlignment="1" applyProtection="1">
      <alignment shrinkToFit="1"/>
      <protection hidden="1"/>
    </xf>
    <xf numFmtId="3" fontId="27" fillId="6" borderId="0" xfId="1" applyNumberFormat="1" applyFont="1" applyFill="1" applyBorder="1" applyAlignment="1">
      <alignment shrinkToFit="1"/>
    </xf>
    <xf numFmtId="3" fontId="27" fillId="6" borderId="0" xfId="1" applyNumberFormat="1" applyFont="1" applyFill="1" applyBorder="1" applyAlignment="1" applyProtection="1">
      <alignment shrinkToFit="1"/>
      <protection locked="0"/>
    </xf>
    <xf numFmtId="0" fontId="27" fillId="6" borderId="0" xfId="1" applyFont="1" applyFill="1" applyBorder="1" applyProtection="1">
      <protection hidden="1"/>
    </xf>
    <xf numFmtId="49" fontId="9" fillId="6" borderId="0" xfId="1" applyNumberFormat="1" applyFont="1" applyFill="1" applyBorder="1" applyAlignment="1">
      <alignment horizontal="center"/>
    </xf>
    <xf numFmtId="49" fontId="27" fillId="6" borderId="0" xfId="1" applyNumberFormat="1" applyFont="1" applyFill="1" applyBorder="1" applyAlignment="1">
      <alignment horizontal="center"/>
    </xf>
    <xf numFmtId="0" fontId="27" fillId="6" borderId="0" xfId="1" applyFont="1" applyFill="1" applyBorder="1"/>
    <xf numFmtId="14" fontId="27" fillId="6" borderId="0" xfId="1" applyNumberFormat="1" applyFont="1" applyFill="1" applyBorder="1" applyAlignment="1" applyProtection="1">
      <alignment horizontal="left"/>
      <protection hidden="1"/>
    </xf>
    <xf numFmtId="14" fontId="27" fillId="6" borderId="0" xfId="1" applyNumberFormat="1" applyFont="1" applyFill="1" applyBorder="1" applyAlignment="1" applyProtection="1">
      <alignment horizontal="left" indent="5"/>
      <protection hidden="1"/>
    </xf>
    <xf numFmtId="0" fontId="27" fillId="6" borderId="0" xfId="1" applyFont="1" applyFill="1" applyBorder="1" applyAlignment="1" applyProtection="1">
      <alignment shrinkToFit="1"/>
      <protection hidden="1"/>
    </xf>
    <xf numFmtId="0" fontId="27" fillId="6" borderId="0" xfId="1" applyFont="1" applyFill="1" applyBorder="1" applyAlignment="1" applyProtection="1">
      <alignment horizontal="left" indent="5" shrinkToFit="1"/>
      <protection hidden="1"/>
    </xf>
    <xf numFmtId="3" fontId="2" fillId="6" borderId="192" xfId="1" applyNumberFormat="1" applyFont="1" applyFill="1" applyBorder="1" applyAlignment="1" applyProtection="1">
      <alignment shrinkToFit="1"/>
      <protection locked="0"/>
    </xf>
    <xf numFmtId="14" fontId="27" fillId="6" borderId="0" xfId="1" applyNumberFormat="1" applyFont="1" applyFill="1" applyBorder="1" applyAlignment="1" applyProtection="1">
      <alignment horizontal="left" shrinkToFit="1"/>
      <protection locked="0"/>
    </xf>
    <xf numFmtId="0" fontId="0" fillId="6" borderId="0" xfId="0" applyFill="1" applyBorder="1" applyAlignment="1">
      <alignment wrapText="1"/>
    </xf>
    <xf numFmtId="0" fontId="0" fillId="6" borderId="0" xfId="0" applyFill="1" applyAlignment="1">
      <alignment horizontal="justify"/>
    </xf>
    <xf numFmtId="49" fontId="2" fillId="0" borderId="238" xfId="0" applyNumberFormat="1" applyFont="1" applyFill="1" applyBorder="1" applyAlignment="1" applyProtection="1">
      <alignment horizontal="center" vertical="center"/>
      <protection hidden="1"/>
    </xf>
    <xf numFmtId="49" fontId="2" fillId="0" borderId="237" xfId="0" applyNumberFormat="1" applyFont="1" applyFill="1" applyBorder="1" applyAlignment="1" applyProtection="1">
      <alignment horizontal="left" vertical="center"/>
      <protection hidden="1"/>
    </xf>
    <xf numFmtId="0" fontId="27" fillId="0" borderId="0" xfId="0" applyFont="1" applyFill="1" applyAlignment="1">
      <alignment horizontal="center" vertical="center"/>
    </xf>
    <xf numFmtId="49" fontId="63" fillId="0" borderId="238" xfId="0" applyNumberFormat="1" applyFont="1" applyFill="1" applyBorder="1" applyAlignment="1" applyProtection="1">
      <alignment horizontal="center" vertical="center"/>
      <protection hidden="1"/>
    </xf>
    <xf numFmtId="0" fontId="63" fillId="0" borderId="238" xfId="0" applyFont="1" applyFill="1" applyBorder="1" applyAlignment="1" applyProtection="1">
      <alignment horizontal="center" vertical="center"/>
      <protection hidden="1"/>
    </xf>
    <xf numFmtId="0" fontId="2" fillId="0" borderId="238" xfId="0" applyFont="1" applyFill="1" applyBorder="1" applyAlignment="1" applyProtection="1">
      <alignment horizontal="center" vertical="center"/>
      <protection hidden="1"/>
    </xf>
    <xf numFmtId="0" fontId="31" fillId="0" borderId="0" xfId="0" applyFont="1" applyAlignment="1">
      <alignment horizontal="center" vertical="center"/>
    </xf>
    <xf numFmtId="0" fontId="31" fillId="0" borderId="0" xfId="0" applyFont="1" applyBorder="1" applyAlignment="1">
      <alignment horizontal="center" vertical="center"/>
    </xf>
    <xf numFmtId="0" fontId="27" fillId="0" borderId="0" xfId="0" applyFont="1" applyAlignment="1">
      <alignment horizontal="center" vertical="center"/>
    </xf>
    <xf numFmtId="0" fontId="27" fillId="3" borderId="0" xfId="0" applyFont="1" applyFill="1" applyAlignment="1">
      <alignment horizontal="center" vertical="center"/>
    </xf>
    <xf numFmtId="0" fontId="27" fillId="0" borderId="0" xfId="0" applyFont="1" applyBorder="1" applyAlignment="1">
      <alignment horizontal="center" vertical="center"/>
    </xf>
    <xf numFmtId="0" fontId="3" fillId="0" borderId="0" xfId="1" applyFont="1" applyBorder="1" applyAlignment="1" applyProtection="1">
      <alignment shrinkToFit="1"/>
      <protection hidden="1"/>
    </xf>
    <xf numFmtId="0" fontId="36" fillId="0" borderId="0" xfId="0" applyFont="1" applyAlignment="1" applyProtection="1">
      <alignment shrinkToFit="1"/>
      <protection hidden="1"/>
    </xf>
    <xf numFmtId="14" fontId="58" fillId="0" borderId="0" xfId="1" applyNumberFormat="1" applyFont="1" applyAlignment="1" applyProtection="1">
      <alignment horizontal="center"/>
      <protection locked="0"/>
    </xf>
    <xf numFmtId="0" fontId="0" fillId="0" borderId="0" xfId="0" applyAlignment="1" applyProtection="1">
      <alignment horizontal="center"/>
      <protection locked="0"/>
    </xf>
    <xf numFmtId="0" fontId="58" fillId="0" borderId="220" xfId="1" applyFont="1" applyBorder="1" applyAlignment="1" applyProtection="1">
      <alignment shrinkToFit="1"/>
      <protection locked="0"/>
    </xf>
    <xf numFmtId="0" fontId="2" fillId="0" borderId="219" xfId="1" applyBorder="1" applyAlignment="1" applyProtection="1">
      <alignment shrinkToFit="1"/>
      <protection locked="0"/>
    </xf>
    <xf numFmtId="3" fontId="58" fillId="0" borderId="218" xfId="1" applyNumberFormat="1" applyFont="1" applyBorder="1" applyAlignment="1" applyProtection="1">
      <alignment shrinkToFit="1"/>
      <protection locked="0"/>
    </xf>
    <xf numFmtId="0" fontId="58" fillId="0" borderId="0" xfId="1" applyFont="1" applyBorder="1" applyAlignment="1" applyProtection="1">
      <alignment shrinkToFit="1"/>
      <protection hidden="1"/>
    </xf>
    <xf numFmtId="0" fontId="2" fillId="0" borderId="0" xfId="1" applyBorder="1" applyAlignment="1" applyProtection="1">
      <alignment shrinkToFit="1"/>
      <protection hidden="1"/>
    </xf>
    <xf numFmtId="3" fontId="58" fillId="0" borderId="0" xfId="1" applyNumberFormat="1" applyFont="1" applyBorder="1" applyAlignment="1" applyProtection="1">
      <alignment shrinkToFit="1"/>
      <protection hidden="1"/>
    </xf>
    <xf numFmtId="0" fontId="4" fillId="0" borderId="222" xfId="1" applyFont="1" applyBorder="1" applyAlignment="1" applyProtection="1">
      <alignment shrinkToFit="1"/>
      <protection hidden="1"/>
    </xf>
    <xf numFmtId="0" fontId="2" fillId="0" borderId="184" xfId="1" applyBorder="1" applyAlignment="1" applyProtection="1">
      <alignment shrinkToFit="1"/>
      <protection hidden="1"/>
    </xf>
    <xf numFmtId="0" fontId="62" fillId="0" borderId="0" xfId="1" applyFont="1" applyAlignment="1">
      <alignment horizontal="justify" vertical="justify" wrapText="1"/>
    </xf>
    <xf numFmtId="0" fontId="57" fillId="0" borderId="0" xfId="0" applyFont="1" applyAlignment="1">
      <alignment horizontal="justify" vertical="justify" wrapText="1"/>
    </xf>
    <xf numFmtId="0" fontId="2" fillId="0" borderId="0" xfId="1" applyFont="1" applyAlignment="1" applyProtection="1">
      <alignment horizontal="justify" vertical="justify" wrapText="1" shrinkToFit="1"/>
      <protection hidden="1"/>
    </xf>
    <xf numFmtId="0" fontId="20" fillId="0" borderId="0" xfId="0" applyFont="1" applyAlignment="1" applyProtection="1">
      <alignment horizontal="justify" vertical="justify" wrapText="1" shrinkToFit="1"/>
      <protection hidden="1"/>
    </xf>
    <xf numFmtId="0" fontId="60" fillId="0" borderId="177" xfId="0" applyNumberFormat="1" applyFont="1" applyFill="1" applyBorder="1" applyAlignment="1" applyProtection="1">
      <alignment horizontal="center" wrapText="1"/>
      <protection hidden="1"/>
    </xf>
    <xf numFmtId="0" fontId="60" fillId="0" borderId="226" xfId="0" applyNumberFormat="1" applyFont="1" applyFill="1" applyBorder="1" applyAlignment="1" applyProtection="1">
      <alignment horizontal="center" wrapText="1"/>
      <protection hidden="1"/>
    </xf>
    <xf numFmtId="0" fontId="60" fillId="0" borderId="221" xfId="0" applyNumberFormat="1" applyFont="1" applyFill="1" applyBorder="1" applyAlignment="1" applyProtection="1">
      <alignment horizontal="center" wrapText="1"/>
      <protection hidden="1"/>
    </xf>
    <xf numFmtId="49" fontId="17" fillId="0" borderId="177" xfId="1" applyNumberFormat="1" applyFont="1" applyBorder="1" applyAlignment="1" applyProtection="1">
      <alignment horizontal="center" shrinkToFit="1"/>
      <protection locked="0"/>
    </xf>
    <xf numFmtId="49" fontId="17" fillId="0" borderId="226" xfId="1" applyNumberFormat="1" applyFont="1" applyBorder="1" applyAlignment="1" applyProtection="1">
      <alignment horizontal="center" shrinkToFit="1"/>
      <protection locked="0"/>
    </xf>
    <xf numFmtId="49" fontId="17" fillId="0" borderId="221" xfId="1" applyNumberFormat="1" applyFont="1" applyBorder="1" applyAlignment="1" applyProtection="1">
      <alignment horizontal="center" shrinkToFit="1"/>
      <protection locked="0"/>
    </xf>
    <xf numFmtId="0" fontId="58" fillId="0" borderId="218" xfId="1" applyFont="1" applyBorder="1" applyAlignment="1" applyProtection="1">
      <alignment shrinkToFit="1"/>
      <protection locked="0"/>
    </xf>
    <xf numFmtId="0" fontId="2" fillId="0" borderId="225" xfId="1" applyBorder="1" applyAlignment="1" applyProtection="1">
      <alignment shrinkToFit="1"/>
      <protection locked="0"/>
    </xf>
    <xf numFmtId="0" fontId="2" fillId="0" borderId="217" xfId="1" applyBorder="1" applyAlignment="1" applyProtection="1">
      <alignment shrinkToFit="1"/>
      <protection locked="0"/>
    </xf>
    <xf numFmtId="0" fontId="58" fillId="0" borderId="0" xfId="1" applyFont="1" applyAlignment="1">
      <alignment horizontal="right"/>
    </xf>
    <xf numFmtId="0" fontId="26" fillId="0" borderId="0" xfId="1" applyFont="1" applyAlignment="1" applyProtection="1">
      <alignment horizontal="center" vertical="center" wrapText="1" shrinkToFit="1"/>
      <protection hidden="1"/>
    </xf>
    <xf numFmtId="0" fontId="59" fillId="0" borderId="0" xfId="0" applyFont="1" applyAlignment="1" applyProtection="1">
      <alignment horizontal="center" vertical="center" wrapText="1" shrinkToFit="1"/>
      <protection hidden="1"/>
    </xf>
    <xf numFmtId="0" fontId="59" fillId="0" borderId="0" xfId="0" applyFont="1" applyAlignment="1" applyProtection="1">
      <alignment vertical="center" wrapText="1"/>
      <protection hidden="1"/>
    </xf>
    <xf numFmtId="0" fontId="61" fillId="0" borderId="230" xfId="0" applyFont="1" applyFill="1" applyBorder="1" applyAlignment="1" applyProtection="1">
      <alignment horizontal="center" vertical="center"/>
      <protection hidden="1"/>
    </xf>
    <xf numFmtId="0" fontId="61" fillId="0" borderId="229" xfId="0" applyFont="1" applyFill="1" applyBorder="1" applyAlignment="1" applyProtection="1">
      <alignment horizontal="center" vertical="center"/>
      <protection hidden="1"/>
    </xf>
    <xf numFmtId="0" fontId="4" fillId="0" borderId="224" xfId="1" applyFont="1" applyBorder="1" applyAlignment="1" applyProtection="1">
      <alignment horizontal="left"/>
      <protection hidden="1"/>
    </xf>
    <xf numFmtId="0" fontId="2" fillId="0" borderId="228" xfId="1" applyBorder="1" applyAlignment="1" applyProtection="1">
      <alignment horizontal="left"/>
      <protection hidden="1"/>
    </xf>
    <xf numFmtId="0" fontId="27" fillId="0" borderId="227" xfId="1" applyFont="1" applyBorder="1" applyAlignment="1" applyProtection="1">
      <alignment horizontal="center" wrapText="1" shrinkToFit="1"/>
      <protection hidden="1"/>
    </xf>
    <xf numFmtId="0" fontId="27" fillId="0" borderId="79" xfId="1" applyFont="1" applyBorder="1" applyAlignment="1" applyProtection="1">
      <alignment horizontal="center" wrapText="1" shrinkToFit="1"/>
      <protection hidden="1"/>
    </xf>
    <xf numFmtId="0" fontId="27" fillId="0" borderId="223" xfId="1" applyFont="1" applyBorder="1" applyAlignment="1" applyProtection="1">
      <alignment horizontal="center" wrapText="1" shrinkToFit="1"/>
      <protection hidden="1"/>
    </xf>
    <xf numFmtId="0" fontId="58" fillId="0" borderId="177" xfId="1" applyFont="1" applyBorder="1" applyAlignment="1" applyProtection="1">
      <alignment horizontal="center" shrinkToFit="1"/>
      <protection hidden="1"/>
    </xf>
    <xf numFmtId="0" fontId="2" fillId="0" borderId="226" xfId="1" applyBorder="1" applyAlignment="1" applyProtection="1">
      <alignment horizontal="center" shrinkToFit="1"/>
      <protection hidden="1"/>
    </xf>
    <xf numFmtId="0" fontId="2" fillId="0" borderId="221" xfId="1" applyBorder="1" applyAlignment="1" applyProtection="1">
      <alignment horizontal="center" shrinkToFit="1"/>
      <protection hidden="1"/>
    </xf>
    <xf numFmtId="0" fontId="8" fillId="0" borderId="0" xfId="1" applyFont="1" applyAlignment="1" applyProtection="1">
      <alignment horizontal="center"/>
      <protection hidden="1"/>
    </xf>
    <xf numFmtId="0" fontId="82" fillId="0" borderId="17" xfId="0" applyFont="1" applyBorder="1" applyAlignment="1">
      <alignment vertical="center" wrapText="1"/>
    </xf>
    <xf numFmtId="0" fontId="82" fillId="0" borderId="0" xfId="0" applyFont="1" applyAlignment="1">
      <alignment vertical="center" wrapText="1"/>
    </xf>
    <xf numFmtId="0" fontId="89" fillId="0" borderId="17" xfId="0" applyFont="1" applyFill="1" applyBorder="1" applyAlignment="1">
      <alignment horizontal="left" vertical="center" wrapText="1" shrinkToFit="1"/>
    </xf>
    <xf numFmtId="0" fontId="88" fillId="0" borderId="0" xfId="0" applyFont="1" applyFill="1" applyBorder="1" applyAlignment="1">
      <alignment horizontal="left" vertical="center" wrapText="1" shrinkToFit="1"/>
    </xf>
    <xf numFmtId="0" fontId="81" fillId="0" borderId="17" xfId="0" applyFont="1" applyBorder="1" applyAlignment="1">
      <alignment vertical="center" wrapText="1"/>
    </xf>
    <xf numFmtId="0" fontId="81" fillId="0" borderId="0" xfId="0" applyFont="1" applyAlignment="1">
      <alignment vertical="center" wrapText="1"/>
    </xf>
    <xf numFmtId="0" fontId="80" fillId="0" borderId="17" xfId="0" applyFont="1" applyBorder="1" applyAlignment="1">
      <alignment vertical="center" wrapText="1"/>
    </xf>
    <xf numFmtId="0" fontId="80" fillId="0" borderId="0" xfId="0" applyFont="1" applyAlignment="1">
      <alignment vertical="center" wrapText="1"/>
    </xf>
    <xf numFmtId="0" fontId="80" fillId="0" borderId="17" xfId="0" applyFont="1" applyBorder="1" applyAlignment="1">
      <alignment vertical="center"/>
    </xf>
    <xf numFmtId="0" fontId="80" fillId="0" borderId="0" xfId="0" applyFont="1" applyAlignment="1">
      <alignment vertical="center"/>
    </xf>
    <xf numFmtId="0" fontId="85" fillId="0" borderId="17" xfId="0" applyFont="1" applyBorder="1" applyAlignment="1">
      <alignment vertical="center" wrapText="1"/>
    </xf>
    <xf numFmtId="0" fontId="85" fillId="0" borderId="0" xfId="0" applyFont="1" applyAlignment="1">
      <alignment vertical="center" wrapText="1"/>
    </xf>
    <xf numFmtId="0" fontId="71" fillId="0" borderId="17" xfId="0" applyFont="1" applyBorder="1" applyAlignment="1">
      <alignment horizontal="left" vertical="center" wrapText="1" shrinkToFit="1"/>
    </xf>
    <xf numFmtId="0" fontId="71" fillId="0" borderId="0" xfId="0" applyFont="1" applyBorder="1" applyAlignment="1">
      <alignment horizontal="left" vertical="center" wrapText="1" shrinkToFit="1"/>
    </xf>
    <xf numFmtId="0" fontId="75" fillId="0" borderId="17" xfId="0" applyFont="1" applyBorder="1" applyAlignment="1">
      <alignment horizontal="left" vertical="center" wrapText="1" shrinkToFit="1"/>
    </xf>
    <xf numFmtId="0" fontId="70" fillId="0" borderId="0" xfId="0" applyFont="1" applyBorder="1" applyAlignment="1">
      <alignment horizontal="left" vertical="center" wrapText="1" shrinkToFit="1"/>
    </xf>
    <xf numFmtId="0" fontId="89" fillId="0" borderId="17" xfId="0" applyFont="1" applyBorder="1" applyAlignment="1">
      <alignment horizontal="left" vertical="center" wrapText="1" shrinkToFit="1"/>
    </xf>
    <xf numFmtId="0" fontId="88" fillId="0" borderId="0" xfId="0" applyFont="1" applyBorder="1" applyAlignment="1">
      <alignment horizontal="left" vertical="center" wrapText="1" shrinkToFit="1"/>
    </xf>
    <xf numFmtId="0" fontId="66" fillId="0" borderId="17" xfId="0" applyFont="1" applyBorder="1" applyAlignment="1">
      <alignment horizontal="left" vertical="center" wrapText="1" shrinkToFit="1"/>
    </xf>
    <xf numFmtId="0" fontId="69" fillId="0" borderId="0" xfId="0" applyFont="1" applyAlignment="1">
      <alignment horizontal="left" vertical="center" wrapText="1" shrinkToFit="1"/>
    </xf>
    <xf numFmtId="0" fontId="5" fillId="13" borderId="253" xfId="0" applyFont="1" applyFill="1" applyBorder="1" applyAlignment="1" applyProtection="1">
      <alignment horizontal="center" vertical="center"/>
      <protection hidden="1"/>
    </xf>
    <xf numFmtId="0" fontId="5" fillId="13" borderId="249" xfId="0" applyFont="1" applyFill="1" applyBorder="1" applyAlignment="1" applyProtection="1">
      <alignment horizontal="center" vertical="center"/>
      <protection hidden="1"/>
    </xf>
    <xf numFmtId="0" fontId="5" fillId="13" borderId="248" xfId="0" applyFont="1" applyFill="1" applyBorder="1" applyAlignment="1" applyProtection="1">
      <alignment horizontal="center" vertical="center"/>
      <protection hidden="1"/>
    </xf>
    <xf numFmtId="0" fontId="12" fillId="13" borderId="252" xfId="0" applyFont="1" applyFill="1" applyBorder="1" applyAlignment="1" applyProtection="1">
      <alignment horizontal="left" vertical="center"/>
      <protection hidden="1"/>
    </xf>
    <xf numFmtId="0" fontId="12" fillId="13" borderId="222" xfId="0" applyFont="1" applyFill="1" applyBorder="1" applyAlignment="1" applyProtection="1">
      <alignment horizontal="left" vertical="center"/>
      <protection hidden="1"/>
    </xf>
    <xf numFmtId="0" fontId="12" fillId="13" borderId="247" xfId="0" applyFont="1" applyFill="1" applyBorder="1" applyAlignment="1" applyProtection="1">
      <alignment horizontal="left" vertical="center"/>
      <protection hidden="1"/>
    </xf>
    <xf numFmtId="0" fontId="65" fillId="0" borderId="17" xfId="0" applyFont="1" applyBorder="1" applyAlignment="1">
      <alignment horizontal="left" vertical="center" wrapText="1"/>
    </xf>
    <xf numFmtId="0" fontId="65" fillId="0" borderId="0" xfId="0" applyFont="1" applyAlignment="1">
      <alignment horizontal="left" vertical="center" wrapText="1"/>
    </xf>
    <xf numFmtId="0" fontId="65" fillId="0" borderId="17" xfId="0" applyFont="1" applyBorder="1" applyAlignment="1">
      <alignment horizontal="left" vertical="center" wrapText="1" shrinkToFit="1"/>
    </xf>
    <xf numFmtId="0" fontId="78" fillId="0" borderId="0" xfId="0" applyFont="1" applyAlignment="1">
      <alignment horizontal="left" vertical="center" wrapText="1" shrinkToFit="1"/>
    </xf>
    <xf numFmtId="0" fontId="71" fillId="0" borderId="17" xfId="0" applyFont="1" applyFill="1" applyBorder="1" applyAlignment="1">
      <alignment horizontal="left" vertical="center" wrapText="1" shrinkToFit="1"/>
    </xf>
    <xf numFmtId="0" fontId="71" fillId="0" borderId="0" xfId="0" applyFont="1" applyFill="1" applyBorder="1" applyAlignment="1">
      <alignment horizontal="left" vertical="center" wrapText="1" shrinkToFit="1"/>
    </xf>
    <xf numFmtId="0" fontId="2" fillId="6" borderId="191" xfId="1" applyFont="1" applyFill="1" applyBorder="1" applyAlignment="1" applyProtection="1">
      <alignment wrapText="1" shrinkToFit="1"/>
      <protection hidden="1"/>
    </xf>
    <xf numFmtId="0" fontId="0" fillId="0" borderId="191" xfId="0" applyBorder="1" applyAlignment="1">
      <alignment wrapText="1"/>
    </xf>
    <xf numFmtId="0" fontId="2" fillId="6" borderId="0" xfId="1" applyFont="1" applyFill="1" applyBorder="1" applyAlignment="1" applyProtection="1">
      <alignment wrapText="1" shrinkToFit="1"/>
      <protection hidden="1"/>
    </xf>
    <xf numFmtId="0" fontId="0" fillId="0" borderId="0" xfId="0" applyAlignment="1">
      <alignment wrapText="1"/>
    </xf>
    <xf numFmtId="14" fontId="27" fillId="6" borderId="0" xfId="1" applyNumberFormat="1" applyFont="1" applyFill="1" applyBorder="1" applyAlignment="1" applyProtection="1">
      <alignment horizontal="left" shrinkToFit="1"/>
      <protection locked="0"/>
    </xf>
    <xf numFmtId="0" fontId="2" fillId="6" borderId="0" xfId="1" applyFont="1" applyFill="1" applyBorder="1" applyAlignment="1" applyProtection="1">
      <alignment horizontal="justify" wrapText="1" shrinkToFit="1"/>
      <protection hidden="1"/>
    </xf>
    <xf numFmtId="0" fontId="0" fillId="0" borderId="0" xfId="0" applyAlignment="1">
      <alignment horizontal="justify"/>
    </xf>
    <xf numFmtId="0" fontId="42" fillId="6" borderId="73" xfId="0" applyFont="1" applyFill="1" applyBorder="1" applyAlignment="1" applyProtection="1">
      <alignment horizontal="left"/>
      <protection hidden="1"/>
    </xf>
    <xf numFmtId="0" fontId="42" fillId="6" borderId="29" xfId="0" applyFont="1" applyFill="1" applyBorder="1" applyAlignment="1" applyProtection="1">
      <alignment horizontal="left"/>
      <protection hidden="1"/>
    </xf>
    <xf numFmtId="0" fontId="46" fillId="6" borderId="175" xfId="0" applyFont="1" applyFill="1" applyBorder="1" applyAlignment="1" applyProtection="1">
      <alignment horizontal="center" vertical="justify" shrinkToFit="1"/>
      <protection hidden="1"/>
    </xf>
    <xf numFmtId="0" fontId="47" fillId="6" borderId="51" xfId="0" applyFont="1" applyFill="1" applyBorder="1" applyAlignment="1">
      <alignment horizontal="center" vertical="justify" shrinkToFit="1"/>
    </xf>
    <xf numFmtId="0" fontId="0" fillId="0" borderId="10" xfId="0" applyBorder="1" applyAlignment="1" applyProtection="1">
      <alignment horizontal="right" shrinkToFit="1"/>
      <protection hidden="1"/>
    </xf>
    <xf numFmtId="0" fontId="13" fillId="6" borderId="23" xfId="1" applyFont="1" applyFill="1" applyBorder="1" applyAlignment="1" applyProtection="1">
      <alignment horizontal="left" wrapText="1"/>
      <protection hidden="1"/>
    </xf>
    <xf numFmtId="0" fontId="13" fillId="6" borderId="5" xfId="1" applyFont="1" applyFill="1" applyBorder="1" applyAlignment="1" applyProtection="1">
      <alignment horizontal="left" wrapText="1"/>
      <protection hidden="1"/>
    </xf>
    <xf numFmtId="0" fontId="26" fillId="6" borderId="15" xfId="1" applyNumberFormat="1" applyFont="1" applyFill="1" applyBorder="1" applyAlignment="1" applyProtection="1">
      <alignment horizontal="center" shrinkToFit="1"/>
      <protection hidden="1"/>
    </xf>
    <xf numFmtId="0" fontId="10" fillId="6" borderId="0" xfId="1" applyFont="1" applyFill="1" applyBorder="1" applyAlignment="1" applyProtection="1">
      <alignment horizontal="left" vertical="center" wrapText="1" shrinkToFit="1"/>
    </xf>
    <xf numFmtId="0" fontId="10" fillId="6" borderId="14" xfId="1" applyFont="1" applyFill="1" applyBorder="1" applyAlignment="1" applyProtection="1">
      <alignment horizontal="center" vertical="center"/>
      <protection hidden="1"/>
    </xf>
    <xf numFmtId="0" fontId="10" fillId="6" borderId="15" xfId="1" applyFont="1" applyFill="1" applyBorder="1" applyAlignment="1" applyProtection="1">
      <alignment horizontal="center" vertical="center"/>
      <protection hidden="1"/>
    </xf>
    <xf numFmtId="0" fontId="10" fillId="6" borderId="16" xfId="1" applyFont="1" applyFill="1" applyBorder="1" applyAlignment="1" applyProtection="1">
      <alignment horizontal="center" vertical="center"/>
      <protection hidden="1"/>
    </xf>
    <xf numFmtId="0" fontId="10" fillId="6" borderId="17" xfId="1" applyFont="1" applyFill="1" applyBorder="1" applyAlignment="1" applyProtection="1">
      <alignment horizontal="center" vertical="center"/>
      <protection hidden="1"/>
    </xf>
    <xf numFmtId="0" fontId="10" fillId="6" borderId="0" xfId="1" applyFont="1" applyFill="1" applyBorder="1" applyAlignment="1" applyProtection="1">
      <alignment horizontal="center" vertical="center"/>
      <protection hidden="1"/>
    </xf>
    <xf numFmtId="0" fontId="10" fillId="6" borderId="19" xfId="1" applyFont="1" applyFill="1" applyBorder="1" applyAlignment="1" applyProtection="1">
      <alignment horizontal="center" vertical="center"/>
      <protection hidden="1"/>
    </xf>
    <xf numFmtId="0" fontId="10" fillId="6" borderId="20" xfId="1" applyFont="1" applyFill="1" applyBorder="1" applyAlignment="1" applyProtection="1">
      <alignment horizontal="center" vertical="center"/>
      <protection hidden="1"/>
    </xf>
    <xf numFmtId="0" fontId="3" fillId="6" borderId="37" xfId="0" applyFont="1" applyFill="1" applyBorder="1" applyAlignment="1" applyProtection="1">
      <alignment horizontal="center" shrinkToFit="1"/>
      <protection hidden="1"/>
    </xf>
    <xf numFmtId="0" fontId="3" fillId="6" borderId="38" xfId="0" applyFont="1" applyFill="1" applyBorder="1" applyAlignment="1" applyProtection="1">
      <alignment horizontal="center" shrinkToFit="1"/>
      <protection hidden="1"/>
    </xf>
    <xf numFmtId="49" fontId="16" fillId="6" borderId="129" xfId="0" applyNumberFormat="1" applyFont="1" applyFill="1" applyBorder="1" applyAlignment="1" applyProtection="1">
      <alignment horizontal="center" vertical="center" wrapText="1"/>
      <protection hidden="1"/>
    </xf>
    <xf numFmtId="49" fontId="16" fillId="6" borderId="25" xfId="0" applyNumberFormat="1" applyFont="1" applyFill="1" applyBorder="1" applyAlignment="1" applyProtection="1">
      <alignment horizontal="center" vertical="center" wrapText="1"/>
      <protection hidden="1"/>
    </xf>
    <xf numFmtId="49" fontId="16" fillId="6" borderId="35" xfId="0" applyNumberFormat="1" applyFont="1" applyFill="1" applyBorder="1" applyAlignment="1" applyProtection="1">
      <alignment horizontal="center" vertical="center" wrapText="1"/>
      <protection hidden="1"/>
    </xf>
    <xf numFmtId="0" fontId="2" fillId="6" borderId="41" xfId="1" applyFont="1" applyFill="1" applyBorder="1" applyAlignment="1">
      <alignment horizontal="left"/>
    </xf>
    <xf numFmtId="0" fontId="2" fillId="6" borderId="31" xfId="1" applyFont="1" applyFill="1" applyBorder="1" applyAlignment="1">
      <alignment horizontal="left"/>
    </xf>
    <xf numFmtId="0" fontId="5" fillId="11" borderId="30" xfId="1" applyFont="1" applyFill="1" applyBorder="1" applyAlignment="1" applyProtection="1">
      <alignment horizontal="left" wrapText="1"/>
      <protection hidden="1"/>
    </xf>
    <xf numFmtId="0" fontId="5" fillId="11" borderId="9" xfId="1" applyFont="1" applyFill="1" applyBorder="1" applyAlignment="1" applyProtection="1">
      <alignment horizontal="left" wrapText="1"/>
      <protection hidden="1"/>
    </xf>
    <xf numFmtId="0" fontId="12" fillId="12" borderId="23" xfId="1" applyFont="1" applyFill="1" applyBorder="1" applyAlignment="1" applyProtection="1">
      <alignment horizontal="left" wrapText="1"/>
      <protection hidden="1"/>
    </xf>
    <xf numFmtId="0" fontId="12" fillId="12" borderId="5" xfId="1" applyFont="1" applyFill="1" applyBorder="1" applyAlignment="1" applyProtection="1">
      <alignment horizontal="left" wrapText="1"/>
      <protection hidden="1"/>
    </xf>
    <xf numFmtId="0" fontId="13" fillId="6" borderId="23" xfId="1" applyFont="1" applyFill="1" applyBorder="1" applyAlignment="1" applyProtection="1">
      <alignment horizontal="left" wrapText="1" shrinkToFit="1"/>
      <protection hidden="1"/>
    </xf>
    <xf numFmtId="0" fontId="13" fillId="6" borderId="5" xfId="1" applyFont="1" applyFill="1" applyBorder="1" applyAlignment="1" applyProtection="1">
      <alignment horizontal="left" wrapText="1" shrinkToFit="1"/>
      <protection hidden="1"/>
    </xf>
    <xf numFmtId="0" fontId="13" fillId="6" borderId="42" xfId="1" applyFont="1" applyFill="1" applyBorder="1" applyAlignment="1">
      <alignment horizontal="left" vertical="top" wrapText="1"/>
    </xf>
    <xf numFmtId="0" fontId="13" fillId="6" borderId="43" xfId="1" applyFont="1" applyFill="1" applyBorder="1" applyAlignment="1">
      <alignment horizontal="left" vertical="top" wrapText="1"/>
    </xf>
    <xf numFmtId="0" fontId="13" fillId="6" borderId="30" xfId="1" applyFont="1" applyFill="1" applyBorder="1" applyAlignment="1">
      <alignment horizontal="left" vertical="top" wrapText="1"/>
    </xf>
    <xf numFmtId="49" fontId="2" fillId="6" borderId="7" xfId="1" applyNumberFormat="1" applyFont="1" applyFill="1" applyBorder="1" applyAlignment="1">
      <alignment horizontal="center" vertical="center"/>
    </xf>
    <xf numFmtId="49" fontId="2" fillId="6" borderId="8" xfId="1" applyNumberFormat="1" applyFont="1" applyFill="1" applyBorder="1" applyAlignment="1">
      <alignment horizontal="center" vertical="center"/>
    </xf>
    <xf numFmtId="49" fontId="2" fillId="6" borderId="9" xfId="1" applyNumberFormat="1" applyFont="1" applyFill="1" applyBorder="1" applyAlignment="1">
      <alignment horizontal="center" vertical="center"/>
    </xf>
    <xf numFmtId="0" fontId="5" fillId="6" borderId="14" xfId="0" applyFont="1" applyFill="1" applyBorder="1" applyAlignment="1" applyProtection="1">
      <alignment horizontal="left" vertical="center"/>
    </xf>
    <xf numFmtId="0" fontId="5" fillId="6" borderId="15" xfId="0" applyFont="1" applyFill="1" applyBorder="1" applyAlignment="1" applyProtection="1">
      <alignment horizontal="left" vertical="center"/>
    </xf>
    <xf numFmtId="0" fontId="34" fillId="6" borderId="15" xfId="0" applyFont="1" applyFill="1" applyBorder="1" applyAlignment="1"/>
    <xf numFmtId="0" fontId="13" fillId="6" borderId="42" xfId="1" applyFont="1" applyFill="1" applyBorder="1" applyAlignment="1" applyProtection="1">
      <alignment horizontal="center" vertical="top" wrapText="1"/>
      <protection hidden="1"/>
    </xf>
    <xf numFmtId="0" fontId="13" fillId="6" borderId="43" xfId="1" applyFont="1" applyFill="1" applyBorder="1" applyAlignment="1" applyProtection="1">
      <alignment horizontal="center" vertical="top" wrapText="1"/>
      <protection hidden="1"/>
    </xf>
    <xf numFmtId="0" fontId="13" fillId="6" borderId="30" xfId="1" applyFont="1" applyFill="1" applyBorder="1" applyAlignment="1" applyProtection="1">
      <alignment horizontal="center" vertical="top" wrapText="1"/>
      <protection hidden="1"/>
    </xf>
    <xf numFmtId="0" fontId="13" fillId="6" borderId="42" xfId="1" applyFont="1" applyFill="1" applyBorder="1" applyAlignment="1" applyProtection="1">
      <alignment horizontal="left" vertical="top" wrapText="1"/>
      <protection hidden="1"/>
    </xf>
    <xf numFmtId="0" fontId="13" fillId="6" borderId="43" xfId="1" applyFont="1" applyFill="1" applyBorder="1" applyAlignment="1" applyProtection="1">
      <alignment horizontal="left" vertical="top" wrapText="1"/>
      <protection hidden="1"/>
    </xf>
    <xf numFmtId="0" fontId="13" fillId="6" borderId="30" xfId="1" applyFont="1" applyFill="1" applyBorder="1" applyAlignment="1" applyProtection="1">
      <alignment horizontal="left" vertical="top" wrapText="1"/>
      <protection hidden="1"/>
    </xf>
    <xf numFmtId="0" fontId="13" fillId="6" borderId="23" xfId="1" applyFont="1" applyFill="1" applyBorder="1" applyAlignment="1">
      <alignment horizontal="left" wrapText="1"/>
    </xf>
    <xf numFmtId="0" fontId="13" fillId="6" borderId="5" xfId="1" applyFont="1" applyFill="1" applyBorder="1" applyAlignment="1">
      <alignment horizontal="left" wrapText="1"/>
    </xf>
    <xf numFmtId="0" fontId="13" fillId="6" borderId="42" xfId="1" applyFont="1" applyFill="1" applyBorder="1" applyAlignment="1" applyProtection="1">
      <alignment horizontal="left" vertical="top" wrapText="1" shrinkToFit="1"/>
      <protection hidden="1"/>
    </xf>
    <xf numFmtId="0" fontId="13" fillId="6" borderId="43" xfId="1" applyFont="1" applyFill="1" applyBorder="1" applyAlignment="1" applyProtection="1">
      <alignment horizontal="left" vertical="top" wrapText="1" shrinkToFit="1"/>
      <protection hidden="1"/>
    </xf>
    <xf numFmtId="0" fontId="13" fillId="6" borderId="30" xfId="1" applyFont="1" applyFill="1" applyBorder="1" applyAlignment="1" applyProtection="1">
      <alignment horizontal="left" vertical="top" wrapText="1" shrinkToFit="1"/>
      <protection hidden="1"/>
    </xf>
    <xf numFmtId="0" fontId="13" fillId="9" borderId="23" xfId="1" applyFont="1" applyFill="1" applyBorder="1" applyAlignment="1" applyProtection="1">
      <alignment horizontal="left" wrapText="1" shrinkToFit="1"/>
      <protection hidden="1"/>
    </xf>
    <xf numFmtId="0" fontId="13" fillId="9" borderId="5" xfId="1" applyFont="1" applyFill="1" applyBorder="1" applyAlignment="1" applyProtection="1">
      <alignment horizontal="left" wrapText="1" shrinkToFit="1"/>
      <protection hidden="1"/>
    </xf>
    <xf numFmtId="0" fontId="13" fillId="6" borderId="23" xfId="1" applyFont="1" applyFill="1" applyBorder="1" applyAlignment="1" applyProtection="1">
      <alignment horizontal="left" wrapText="1" shrinkToFit="1"/>
      <protection locked="0"/>
    </xf>
    <xf numFmtId="0" fontId="13" fillId="6" borderId="5" xfId="1" applyFont="1" applyFill="1" applyBorder="1" applyAlignment="1" applyProtection="1">
      <alignment horizontal="left" wrapText="1" shrinkToFit="1"/>
      <protection locked="0"/>
    </xf>
    <xf numFmtId="0" fontId="12" fillId="2" borderId="23" xfId="1" applyFont="1" applyFill="1" applyBorder="1" applyAlignment="1" applyProtection="1">
      <alignment horizontal="left" wrapText="1"/>
      <protection hidden="1"/>
    </xf>
    <xf numFmtId="0" fontId="12" fillId="2" borderId="5" xfId="1" applyFont="1" applyFill="1" applyBorder="1" applyAlignment="1" applyProtection="1">
      <alignment horizontal="left" wrapText="1"/>
      <protection hidden="1"/>
    </xf>
    <xf numFmtId="0" fontId="2" fillId="6" borderId="23" xfId="1" applyFont="1" applyFill="1" applyBorder="1" applyAlignment="1" applyProtection="1">
      <alignment horizontal="left" vertical="center" wrapText="1" shrinkToFit="1"/>
      <protection hidden="1"/>
    </xf>
    <xf numFmtId="0" fontId="2" fillId="6" borderId="5" xfId="1" applyFont="1" applyFill="1" applyBorder="1" applyAlignment="1" applyProtection="1">
      <alignment horizontal="left" vertical="center" wrapText="1" shrinkToFit="1"/>
      <protection hidden="1"/>
    </xf>
    <xf numFmtId="0" fontId="2" fillId="6" borderId="42" xfId="1" applyFont="1" applyFill="1" applyBorder="1" applyAlignment="1">
      <alignment horizontal="left" vertical="top" wrapText="1"/>
    </xf>
    <xf numFmtId="0" fontId="2" fillId="6" borderId="43" xfId="1" applyFont="1" applyFill="1" applyBorder="1" applyAlignment="1">
      <alignment horizontal="left" vertical="top" wrapText="1"/>
    </xf>
    <xf numFmtId="0" fontId="2" fillId="6" borderId="30" xfId="1" applyFont="1" applyFill="1" applyBorder="1" applyAlignment="1">
      <alignment horizontal="left" vertical="top" wrapText="1"/>
    </xf>
    <xf numFmtId="0" fontId="12" fillId="2" borderId="23" xfId="1" applyFont="1" applyFill="1" applyBorder="1" applyAlignment="1" applyProtection="1">
      <alignment horizontal="left" wrapText="1" shrinkToFit="1"/>
      <protection locked="0"/>
    </xf>
    <xf numFmtId="0" fontId="12" fillId="2" borderId="5" xfId="1" applyFont="1" applyFill="1" applyBorder="1" applyAlignment="1" applyProtection="1">
      <alignment horizontal="left" wrapText="1" shrinkToFit="1"/>
      <protection locked="0"/>
    </xf>
    <xf numFmtId="0" fontId="2" fillId="6" borderId="42" xfId="1" applyFont="1" applyFill="1" applyBorder="1" applyAlignment="1" applyProtection="1">
      <alignment horizontal="left" wrapText="1"/>
      <protection hidden="1"/>
    </xf>
    <xf numFmtId="0" fontId="2" fillId="6" borderId="7" xfId="1" applyFont="1" applyFill="1" applyBorder="1" applyAlignment="1" applyProtection="1">
      <alignment horizontal="left" wrapText="1"/>
      <protection hidden="1"/>
    </xf>
    <xf numFmtId="0" fontId="3" fillId="2" borderId="30" xfId="1" applyFont="1" applyFill="1" applyBorder="1" applyAlignment="1" applyProtection="1">
      <alignment horizontal="left" wrapText="1"/>
      <protection hidden="1"/>
    </xf>
    <xf numFmtId="0" fontId="3" fillId="2" borderId="9" xfId="1" applyFont="1" applyFill="1" applyBorder="1" applyAlignment="1" applyProtection="1">
      <alignment horizontal="left" wrapText="1"/>
      <protection hidden="1"/>
    </xf>
    <xf numFmtId="0" fontId="9" fillId="2" borderId="23" xfId="1" applyFont="1" applyFill="1" applyBorder="1" applyAlignment="1" applyProtection="1">
      <alignment horizontal="left" wrapText="1"/>
      <protection hidden="1"/>
    </xf>
    <xf numFmtId="0" fontId="9" fillId="2" borderId="5" xfId="1" applyFont="1" applyFill="1" applyBorder="1" applyAlignment="1" applyProtection="1">
      <alignment horizontal="left" wrapText="1"/>
      <protection hidden="1"/>
    </xf>
    <xf numFmtId="0" fontId="2" fillId="6" borderId="23" xfId="1" applyFont="1" applyFill="1" applyBorder="1" applyAlignment="1" applyProtection="1">
      <alignment horizontal="left" wrapText="1"/>
      <protection hidden="1"/>
    </xf>
    <xf numFmtId="0" fontId="2" fillId="6" borderId="5" xfId="1" applyFont="1" applyFill="1" applyBorder="1" applyAlignment="1" applyProtection="1">
      <alignment horizontal="left" wrapText="1"/>
      <protection hidden="1"/>
    </xf>
    <xf numFmtId="0" fontId="2" fillId="6" borderId="23" xfId="1" applyFont="1" applyFill="1" applyBorder="1" applyAlignment="1" applyProtection="1">
      <alignment horizontal="left" wrapText="1" shrinkToFit="1"/>
      <protection hidden="1"/>
    </xf>
    <xf numFmtId="0" fontId="2" fillId="6" borderId="5" xfId="1" applyFont="1" applyFill="1" applyBorder="1" applyAlignment="1" applyProtection="1">
      <alignment horizontal="left" wrapText="1" shrinkToFit="1"/>
      <protection hidden="1"/>
    </xf>
    <xf numFmtId="0" fontId="9" fillId="12" borderId="23" xfId="0" applyFont="1" applyFill="1" applyBorder="1" applyAlignment="1" applyProtection="1">
      <alignment horizontal="left" wrapText="1"/>
      <protection hidden="1"/>
    </xf>
    <xf numFmtId="0" fontId="9" fillId="12" borderId="5" xfId="0" applyFont="1" applyFill="1" applyBorder="1" applyAlignment="1" applyProtection="1">
      <alignment horizontal="left" wrapText="1"/>
      <protection hidden="1"/>
    </xf>
    <xf numFmtId="0" fontId="9" fillId="12" borderId="40" xfId="0" applyFont="1" applyFill="1" applyBorder="1" applyAlignment="1" applyProtection="1">
      <alignment horizontal="left" wrapText="1" shrinkToFit="1"/>
      <protection hidden="1"/>
    </xf>
    <xf numFmtId="0" fontId="9" fillId="12" borderId="1" xfId="0" applyFont="1" applyFill="1" applyBorder="1" applyAlignment="1" applyProtection="1">
      <alignment horizontal="left" wrapText="1" shrinkToFit="1"/>
      <protection hidden="1"/>
    </xf>
    <xf numFmtId="0" fontId="2" fillId="6" borderId="42" xfId="1" applyFont="1" applyFill="1" applyBorder="1" applyAlignment="1">
      <alignment horizontal="center" vertical="center" textRotation="90" wrapText="1"/>
    </xf>
    <xf numFmtId="0" fontId="2" fillId="6" borderId="43" xfId="1" applyFont="1" applyFill="1" applyBorder="1" applyAlignment="1">
      <alignment horizontal="center" vertical="center" textRotation="90" wrapText="1"/>
    </xf>
    <xf numFmtId="0" fontId="2" fillId="6" borderId="65" xfId="1" applyFont="1" applyFill="1" applyBorder="1" applyAlignment="1">
      <alignment horizontal="center" vertical="center" textRotation="90" wrapText="1"/>
    </xf>
    <xf numFmtId="0" fontId="27" fillId="6" borderId="5" xfId="1" applyFont="1" applyFill="1" applyBorder="1" applyAlignment="1" applyProtection="1">
      <alignment horizontal="left" wrapText="1"/>
      <protection hidden="1"/>
    </xf>
    <xf numFmtId="0" fontId="9" fillId="2" borderId="23" xfId="0" applyFont="1" applyFill="1" applyBorder="1" applyAlignment="1" applyProtection="1">
      <alignment horizontal="left" wrapText="1"/>
      <protection hidden="1"/>
    </xf>
    <xf numFmtId="0" fontId="9" fillId="2" borderId="5" xfId="0" applyFont="1" applyFill="1" applyBorder="1" applyAlignment="1" applyProtection="1">
      <alignment horizontal="left" wrapText="1"/>
      <protection hidden="1"/>
    </xf>
    <xf numFmtId="0" fontId="9" fillId="6" borderId="23" xfId="1" applyFont="1" applyFill="1" applyBorder="1" applyAlignment="1" applyProtection="1">
      <alignment horizontal="left" wrapText="1"/>
      <protection hidden="1"/>
    </xf>
    <xf numFmtId="0" fontId="9" fillId="6" borderId="5" xfId="1" applyFont="1" applyFill="1" applyBorder="1" applyAlignment="1" applyProtection="1">
      <alignment horizontal="left" wrapText="1"/>
      <protection hidden="1"/>
    </xf>
    <xf numFmtId="49" fontId="38" fillId="6" borderId="197" xfId="0" applyNumberFormat="1" applyFont="1" applyFill="1" applyBorder="1" applyAlignment="1" applyProtection="1">
      <alignment horizontal="center" vertical="center" shrinkToFit="1"/>
      <protection locked="0"/>
    </xf>
    <xf numFmtId="0" fontId="39" fillId="0" borderId="198" xfId="0" applyFont="1" applyBorder="1" applyAlignment="1">
      <alignment horizontal="center" vertical="center" shrinkToFit="1"/>
    </xf>
    <xf numFmtId="0" fontId="0" fillId="0" borderId="0" xfId="0" applyBorder="1" applyAlignment="1"/>
    <xf numFmtId="0" fontId="27" fillId="6" borderId="0" xfId="1" applyFont="1" applyFill="1" applyBorder="1" applyAlignment="1">
      <alignment horizontal="left"/>
    </xf>
    <xf numFmtId="0" fontId="0" fillId="0" borderId="0" xfId="0" applyBorder="1" applyAlignment="1">
      <alignment horizontal="justify"/>
    </xf>
    <xf numFmtId="0" fontId="4" fillId="6" borderId="175" xfId="0" applyFont="1" applyFill="1" applyBorder="1" applyAlignment="1" applyProtection="1">
      <alignment horizontal="center" vertical="justify" shrinkToFit="1"/>
      <protection hidden="1"/>
    </xf>
    <xf numFmtId="0" fontId="20" fillId="6" borderId="51" xfId="0" applyFont="1" applyFill="1" applyBorder="1" applyAlignment="1">
      <alignment horizontal="center" vertical="justify" shrinkToFit="1"/>
    </xf>
    <xf numFmtId="0" fontId="18" fillId="6" borderId="15" xfId="1" applyFont="1" applyFill="1" applyBorder="1" applyAlignment="1" applyProtection="1">
      <alignment horizontal="center" vertical="center" shrinkToFit="1"/>
    </xf>
    <xf numFmtId="0" fontId="6" fillId="6" borderId="14" xfId="0" applyFont="1" applyFill="1" applyBorder="1" applyAlignment="1" applyProtection="1">
      <alignment horizontal="left" vertical="center"/>
    </xf>
    <xf numFmtId="0" fontId="6" fillId="6" borderId="15" xfId="0" applyFont="1" applyFill="1" applyBorder="1" applyAlignment="1" applyProtection="1">
      <alignment horizontal="left" vertical="center"/>
    </xf>
    <xf numFmtId="0" fontId="0" fillId="6" borderId="15" xfId="0" applyFill="1" applyBorder="1" applyAlignment="1"/>
    <xf numFmtId="0" fontId="32" fillId="6" borderId="86" xfId="0" applyFont="1" applyFill="1" applyBorder="1" applyAlignment="1" applyProtection="1">
      <alignment horizontal="center" vertical="center" textRotation="90" wrapText="1"/>
      <protection hidden="1"/>
    </xf>
    <xf numFmtId="0" fontId="32" fillId="6" borderId="145" xfId="0" applyFont="1" applyFill="1" applyBorder="1" applyAlignment="1" applyProtection="1">
      <alignment horizontal="center" vertical="center" textRotation="90" wrapText="1"/>
      <protection hidden="1"/>
    </xf>
    <xf numFmtId="0" fontId="5" fillId="6" borderId="17" xfId="0" applyFont="1" applyFill="1" applyBorder="1" applyAlignment="1"/>
    <xf numFmtId="0" fontId="0" fillId="6" borderId="0" xfId="0" applyFill="1" applyAlignment="1"/>
    <xf numFmtId="0" fontId="41" fillId="6" borderId="73" xfId="0" applyFont="1" applyFill="1" applyBorder="1" applyAlignment="1" applyProtection="1">
      <alignment horizontal="center"/>
      <protection hidden="1"/>
    </xf>
    <xf numFmtId="0" fontId="5" fillId="5" borderId="30" xfId="1" applyFont="1" applyFill="1" applyBorder="1" applyAlignment="1" applyProtection="1">
      <alignment horizontal="left" wrapText="1"/>
      <protection hidden="1"/>
    </xf>
    <xf numFmtId="0" fontId="5" fillId="5" borderId="9" xfId="1" applyFont="1" applyFill="1" applyBorder="1" applyAlignment="1" applyProtection="1">
      <alignment horizontal="left" wrapText="1"/>
      <protection hidden="1"/>
    </xf>
    <xf numFmtId="0" fontId="9" fillId="2" borderId="81" xfId="0" applyFont="1" applyFill="1" applyBorder="1" applyAlignment="1" applyProtection="1">
      <alignment horizontal="left" wrapText="1" shrinkToFit="1"/>
      <protection hidden="1"/>
    </xf>
    <xf numFmtId="0" fontId="9" fillId="2" borderId="82" xfId="0" applyFont="1" applyFill="1" applyBorder="1" applyAlignment="1" applyProtection="1">
      <alignment horizontal="left" wrapText="1" shrinkToFit="1"/>
      <protection hidden="1"/>
    </xf>
    <xf numFmtId="49" fontId="2" fillId="6" borderId="168" xfId="1" applyNumberFormat="1" applyFont="1" applyFill="1" applyBorder="1" applyAlignment="1">
      <alignment horizontal="center" vertical="center"/>
    </xf>
    <xf numFmtId="49" fontId="2" fillId="6" borderId="164" xfId="1" applyNumberFormat="1" applyFont="1" applyFill="1" applyBorder="1" applyAlignment="1">
      <alignment horizontal="center" vertical="center"/>
    </xf>
    <xf numFmtId="0" fontId="11" fillId="6" borderId="191" xfId="1" applyFont="1" applyFill="1" applyBorder="1" applyAlignment="1" applyProtection="1">
      <alignment horizontal="left" shrinkToFit="1"/>
      <protection hidden="1"/>
    </xf>
    <xf numFmtId="0" fontId="0" fillId="0" borderId="191" xfId="0" applyBorder="1" applyAlignment="1">
      <alignment horizontal="left"/>
    </xf>
    <xf numFmtId="0" fontId="11" fillId="6" borderId="0" xfId="1" applyFont="1" applyFill="1" applyBorder="1" applyAlignment="1" applyProtection="1">
      <alignment shrinkToFit="1"/>
      <protection hidden="1"/>
    </xf>
    <xf numFmtId="0" fontId="0" fillId="0" borderId="0" xfId="0" applyAlignment="1"/>
    <xf numFmtId="0" fontId="11" fillId="6" borderId="0" xfId="1" applyFont="1" applyFill="1" applyBorder="1" applyAlignment="1" applyProtection="1">
      <alignment horizontal="left" wrapText="1" shrinkToFit="1"/>
      <protection hidden="1"/>
    </xf>
    <xf numFmtId="0" fontId="11" fillId="6" borderId="14" xfId="0" applyFont="1" applyFill="1" applyBorder="1" applyAlignment="1" applyProtection="1">
      <alignment horizontal="center" shrinkToFit="1"/>
      <protection hidden="1"/>
    </xf>
    <xf numFmtId="0" fontId="0" fillId="6" borderId="16" xfId="0" applyFont="1" applyFill="1" applyBorder="1" applyAlignment="1">
      <alignment horizontal="center" shrinkToFit="1"/>
    </xf>
    <xf numFmtId="0" fontId="11" fillId="6" borderId="156" xfId="0" applyFont="1" applyFill="1" applyBorder="1" applyAlignment="1" applyProtection="1">
      <alignment horizontal="center" shrinkToFit="1"/>
      <protection hidden="1"/>
    </xf>
    <xf numFmtId="0" fontId="0" fillId="6" borderId="194" xfId="0" applyFont="1" applyFill="1" applyBorder="1" applyAlignment="1">
      <alignment horizontal="center" shrinkToFit="1"/>
    </xf>
    <xf numFmtId="0" fontId="16" fillId="6" borderId="197" xfId="0" applyFont="1" applyFill="1" applyBorder="1" applyAlignment="1" applyProtection="1">
      <alignment horizontal="center" vertical="center" shrinkToFit="1"/>
      <protection hidden="1"/>
    </xf>
    <xf numFmtId="0" fontId="16" fillId="6" borderId="198" xfId="0" applyFont="1" applyFill="1" applyBorder="1" applyAlignment="1" applyProtection="1">
      <alignment horizontal="center" vertical="center" shrinkToFit="1"/>
      <protection hidden="1"/>
    </xf>
    <xf numFmtId="49" fontId="16" fillId="6" borderId="16" xfId="0" applyNumberFormat="1" applyFont="1" applyFill="1" applyBorder="1" applyAlignment="1" applyProtection="1">
      <alignment horizontal="center" vertical="center" wrapText="1"/>
      <protection hidden="1"/>
    </xf>
    <xf numFmtId="0" fontId="0" fillId="6" borderId="18" xfId="0" applyFill="1" applyBorder="1" applyAlignment="1">
      <alignment wrapText="1"/>
    </xf>
    <xf numFmtId="0" fontId="10" fillId="6" borderId="14" xfId="1" applyFont="1" applyFill="1" applyBorder="1" applyAlignment="1" applyProtection="1">
      <alignment horizontal="center" vertical="center" wrapText="1"/>
      <protection hidden="1"/>
    </xf>
    <xf numFmtId="0" fontId="10" fillId="6" borderId="15" xfId="1" applyFont="1" applyFill="1" applyBorder="1" applyAlignment="1" applyProtection="1">
      <alignment horizontal="center" vertical="center" wrapText="1"/>
      <protection hidden="1"/>
    </xf>
    <xf numFmtId="0" fontId="0" fillId="6" borderId="15" xfId="0" applyFill="1" applyBorder="1" applyAlignment="1">
      <alignment horizontal="center" vertical="center" wrapText="1"/>
    </xf>
    <xf numFmtId="0" fontId="10" fillId="6" borderId="17" xfId="1" applyFont="1" applyFill="1" applyBorder="1" applyAlignment="1" applyProtection="1">
      <alignment horizontal="center" vertical="center" wrapText="1"/>
      <protection hidden="1"/>
    </xf>
    <xf numFmtId="0" fontId="10" fillId="6" borderId="0" xfId="1" applyFont="1" applyFill="1" applyBorder="1" applyAlignment="1" applyProtection="1">
      <alignment horizontal="center" vertical="center" wrapText="1"/>
      <protection hidden="1"/>
    </xf>
    <xf numFmtId="0" fontId="0" fillId="6" borderId="0" xfId="0" applyFill="1" applyAlignment="1">
      <alignment horizontal="center" vertical="center" wrapText="1"/>
    </xf>
    <xf numFmtId="0" fontId="0" fillId="6" borderId="0" xfId="0" applyFill="1" applyBorder="1" applyAlignment="1">
      <alignment horizontal="center" vertical="center" wrapText="1"/>
    </xf>
    <xf numFmtId="0" fontId="16" fillId="6" borderId="142" xfId="0" applyFont="1" applyFill="1" applyBorder="1" applyAlignment="1" applyProtection="1">
      <alignment horizontal="center" vertical="center" shrinkToFit="1"/>
      <protection hidden="1"/>
    </xf>
    <xf numFmtId="0" fontId="16" fillId="6" borderId="136" xfId="0" applyFont="1" applyFill="1" applyBorder="1" applyAlignment="1" applyProtection="1">
      <alignment horizontal="center" vertical="center" shrinkToFit="1"/>
      <protection hidden="1"/>
    </xf>
    <xf numFmtId="49" fontId="16" fillId="6" borderId="142" xfId="0" applyNumberFormat="1" applyFont="1" applyFill="1" applyBorder="1" applyAlignment="1" applyProtection="1">
      <alignment horizontal="center" vertical="center" shrinkToFit="1"/>
      <protection hidden="1"/>
    </xf>
    <xf numFmtId="0" fontId="11" fillId="6" borderId="143" xfId="0" applyFont="1" applyFill="1" applyBorder="1" applyAlignment="1" applyProtection="1">
      <alignment horizontal="center" shrinkToFit="1"/>
      <protection hidden="1"/>
    </xf>
    <xf numFmtId="0" fontId="0" fillId="6" borderId="144" xfId="0" applyFont="1" applyFill="1" applyBorder="1" applyAlignment="1">
      <alignment horizontal="center" shrinkToFit="1"/>
    </xf>
    <xf numFmtId="0" fontId="11" fillId="6" borderId="14" xfId="0" applyFont="1" applyFill="1" applyBorder="1" applyAlignment="1" applyProtection="1">
      <alignment horizontal="right" shrinkToFit="1"/>
      <protection hidden="1"/>
    </xf>
    <xf numFmtId="0" fontId="0" fillId="6" borderId="15" xfId="0" applyFont="1" applyFill="1" applyBorder="1" applyAlignment="1">
      <alignment horizontal="right" shrinkToFit="1"/>
    </xf>
    <xf numFmtId="0" fontId="11" fillId="6" borderId="143" xfId="0" applyFont="1" applyFill="1" applyBorder="1" applyAlignment="1" applyProtection="1">
      <alignment horizontal="right" shrinkToFit="1"/>
      <protection hidden="1"/>
    </xf>
    <xf numFmtId="0" fontId="0" fillId="6" borderId="152" xfId="0" applyFont="1" applyFill="1" applyBorder="1" applyAlignment="1">
      <alignment horizontal="right" shrinkToFit="1"/>
    </xf>
    <xf numFmtId="0" fontId="16" fillId="6" borderId="72" xfId="0" applyFont="1" applyFill="1" applyBorder="1" applyAlignment="1" applyProtection="1">
      <alignment horizontal="center" vertical="center" shrinkToFit="1"/>
      <protection hidden="1"/>
    </xf>
    <xf numFmtId="0" fontId="16" fillId="6" borderId="142" xfId="0" applyFont="1" applyFill="1" applyBorder="1" applyAlignment="1" applyProtection="1">
      <alignment horizontal="center" vertical="center" wrapText="1" shrinkToFit="1"/>
      <protection hidden="1"/>
    </xf>
    <xf numFmtId="0" fontId="16" fillId="6" borderId="136" xfId="0" applyFont="1" applyFill="1" applyBorder="1" applyAlignment="1" applyProtection="1">
      <alignment horizontal="center" vertical="center" wrapText="1" shrinkToFit="1"/>
      <protection hidden="1"/>
    </xf>
    <xf numFmtId="0" fontId="6" fillId="6" borderId="14" xfId="0" applyFont="1" applyFill="1" applyBorder="1" applyAlignment="1" applyProtection="1">
      <alignment horizontal="left" vertical="center" shrinkToFit="1"/>
    </xf>
    <xf numFmtId="0" fontId="6" fillId="6" borderId="15" xfId="0" applyFont="1" applyFill="1" applyBorder="1" applyAlignment="1" applyProtection="1">
      <alignment horizontal="left" vertical="center" shrinkToFit="1"/>
    </xf>
    <xf numFmtId="0" fontId="0" fillId="6" borderId="15" xfId="0" applyFill="1" applyBorder="1" applyAlignment="1">
      <alignment horizontal="left" shrinkToFit="1"/>
    </xf>
    <xf numFmtId="0" fontId="10" fillId="6" borderId="10" xfId="1" applyFont="1" applyFill="1" applyBorder="1" applyAlignment="1" applyProtection="1">
      <alignment horizontal="left" vertical="center" wrapText="1" shrinkToFit="1"/>
    </xf>
    <xf numFmtId="0" fontId="2" fillId="6" borderId="0" xfId="1" applyFont="1" applyFill="1" applyBorder="1" applyAlignment="1">
      <alignment horizontal="right"/>
    </xf>
    <xf numFmtId="0" fontId="5" fillId="10" borderId="30" xfId="1" applyFont="1" applyFill="1" applyBorder="1" applyAlignment="1" applyProtection="1">
      <alignment horizontal="left" wrapText="1"/>
      <protection hidden="1"/>
    </xf>
    <xf numFmtId="0" fontId="5" fillId="10" borderId="9" xfId="1" applyFont="1" applyFill="1" applyBorder="1" applyAlignment="1" applyProtection="1">
      <alignment horizontal="left" wrapText="1"/>
      <protection hidden="1"/>
    </xf>
    <xf numFmtId="0" fontId="0" fillId="6" borderId="25" xfId="0" applyFill="1" applyBorder="1" applyAlignment="1">
      <alignment wrapText="1"/>
    </xf>
    <xf numFmtId="0" fontId="9" fillId="2" borderId="59" xfId="0" applyFont="1" applyFill="1" applyBorder="1" applyAlignment="1" applyProtection="1">
      <alignment horizontal="left" wrapText="1" shrinkToFit="1"/>
      <protection hidden="1"/>
    </xf>
    <xf numFmtId="0" fontId="9" fillId="2" borderId="60" xfId="0" applyFont="1" applyFill="1" applyBorder="1" applyAlignment="1" applyProtection="1">
      <alignment horizontal="left" wrapText="1" shrinkToFit="1"/>
      <protection hidden="1"/>
    </xf>
    <xf numFmtId="0" fontId="3" fillId="4" borderId="30" xfId="1" applyFont="1" applyFill="1" applyBorder="1" applyAlignment="1" applyProtection="1">
      <alignment horizontal="left" wrapText="1"/>
      <protection hidden="1"/>
    </xf>
    <xf numFmtId="0" fontId="3" fillId="4" borderId="9" xfId="1" applyFont="1" applyFill="1" applyBorder="1" applyAlignment="1" applyProtection="1">
      <alignment horizontal="left" wrapText="1"/>
      <protection hidden="1"/>
    </xf>
    <xf numFmtId="0" fontId="20" fillId="0" borderId="0" xfId="0" applyFont="1" applyAlignment="1">
      <alignment horizontal="justify" vertical="justify" wrapText="1"/>
    </xf>
    <xf numFmtId="0" fontId="0" fillId="0" borderId="0" xfId="0" applyAlignment="1">
      <alignment horizontal="justify" vertical="justify" wrapText="1"/>
    </xf>
    <xf numFmtId="0" fontId="19" fillId="0" borderId="0" xfId="0" applyFont="1" applyAlignment="1">
      <alignment horizontal="justify" vertical="top" wrapText="1" shrinkToFit="1"/>
    </xf>
    <xf numFmtId="0" fontId="0" fillId="0" borderId="0" xfId="0" applyAlignment="1">
      <alignment horizontal="justify" vertical="top" wrapText="1"/>
    </xf>
    <xf numFmtId="0" fontId="48" fillId="0" borderId="0" xfId="0" applyFont="1" applyAlignment="1">
      <alignment horizontal="center" vertical="center"/>
    </xf>
    <xf numFmtId="0" fontId="0" fillId="0" borderId="0" xfId="0" applyAlignment="1">
      <alignment horizontal="center"/>
    </xf>
    <xf numFmtId="0" fontId="19" fillId="0" borderId="0" xfId="0" applyFont="1" applyAlignment="1">
      <alignment horizontal="justify" wrapText="1" shrinkToFit="1"/>
    </xf>
    <xf numFmtId="0" fontId="0" fillId="0" borderId="0" xfId="0" applyAlignment="1">
      <alignment horizontal="justify" wrapText="1" shrinkToFit="1"/>
    </xf>
    <xf numFmtId="0" fontId="23" fillId="0" borderId="0" xfId="0" applyFont="1" applyAlignment="1">
      <alignment wrapText="1"/>
    </xf>
    <xf numFmtId="0" fontId="19" fillId="0" borderId="0" xfId="0" applyFont="1" applyAlignment="1">
      <alignment horizontal="justify" vertical="justify" wrapText="1"/>
    </xf>
    <xf numFmtId="0" fontId="31" fillId="0" borderId="0" xfId="0" applyFont="1" applyAlignment="1">
      <alignment horizontal="justify" vertical="justify" wrapText="1"/>
    </xf>
    <xf numFmtId="0" fontId="20" fillId="0" borderId="0" xfId="0" applyFont="1" applyAlignment="1"/>
    <xf numFmtId="0" fontId="7" fillId="0" borderId="0" xfId="0" applyFont="1" applyAlignment="1">
      <alignment horizontal="left" vertical="top"/>
    </xf>
    <xf numFmtId="49" fontId="19" fillId="0" borderId="0" xfId="0" applyNumberFormat="1" applyFont="1" applyAlignment="1">
      <alignment horizontal="justify" vertical="justify" wrapText="1"/>
    </xf>
    <xf numFmtId="49" fontId="31" fillId="0" borderId="0" xfId="0" applyNumberFormat="1" applyFont="1" applyAlignment="1">
      <alignment horizontal="justify" vertical="justify" wrapText="1"/>
    </xf>
    <xf numFmtId="49" fontId="19" fillId="3" borderId="0" xfId="0" applyNumberFormat="1" applyFont="1" applyFill="1" applyAlignment="1">
      <alignment horizontal="justify" vertical="justify" wrapText="1"/>
    </xf>
    <xf numFmtId="0" fontId="31" fillId="3" borderId="0" xfId="0" applyFont="1" applyFill="1" applyAlignment="1">
      <alignment horizontal="justify" vertical="justify" wrapText="1"/>
    </xf>
    <xf numFmtId="49" fontId="20" fillId="0" borderId="0" xfId="0" applyNumberFormat="1" applyFont="1" applyAlignment="1">
      <alignment horizontal="justify" vertical="justify" wrapText="1"/>
    </xf>
    <xf numFmtId="49" fontId="0" fillId="0" borderId="0" xfId="0" applyNumberFormat="1" applyAlignment="1">
      <alignment horizontal="justify" vertical="justify" wrapText="1"/>
    </xf>
    <xf numFmtId="49" fontId="31" fillId="3" borderId="0" xfId="0" applyNumberFormat="1" applyFont="1" applyFill="1" applyAlignment="1">
      <alignment horizontal="justify" vertical="justify" wrapText="1"/>
    </xf>
    <xf numFmtId="49" fontId="43" fillId="0" borderId="0" xfId="0" applyNumberFormat="1" applyFont="1" applyAlignment="1">
      <alignment horizontal="justify" vertical="justify" wrapText="1"/>
    </xf>
  </cellXfs>
  <cellStyles count="5">
    <cellStyle name="Normální" xfId="0" builtinId="0"/>
    <cellStyle name="Normální 2" xfId="1" xr:uid="{00000000-0005-0000-0000-000001000000}"/>
    <cellStyle name="Normální 2 2 2" xfId="3" xr:uid="{00000000-0005-0000-0000-000002000000}"/>
    <cellStyle name="Normální 2 3" xfId="2" xr:uid="{00000000-0005-0000-0000-000003000000}"/>
    <cellStyle name="Normální 6" xfId="4" xr:uid="{00000000-0005-0000-0000-000004000000}"/>
  </cellStyles>
  <dxfs count="2">
    <dxf>
      <font>
        <color theme="0" tint="-0.14996795556505021"/>
      </font>
    </dxf>
    <dxf>
      <font>
        <color theme="0" tint="-0.14996795556505021"/>
      </font>
      <fill>
        <patternFill>
          <bgColor theme="0" tint="-4.9989318521683403E-2"/>
        </patternFill>
      </fill>
    </dxf>
  </dxfs>
  <tableStyles count="0" defaultTableStyle="TableStyleMedium2" defaultPivotStyle="PivotStyleLight16"/>
  <colors>
    <mruColors>
      <color rgb="FFE8E8E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9</xdr:row>
      <xdr:rowOff>142875</xdr:rowOff>
    </xdr:from>
    <xdr:to>
      <xdr:col>10</xdr:col>
      <xdr:colOff>304800</xdr:colOff>
      <xdr:row>30</xdr:row>
      <xdr:rowOff>27326</xdr:rowOff>
    </xdr:to>
    <xdr:pic>
      <xdr:nvPicPr>
        <xdr:cNvPr id="5" name="Obrázek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1" y="2419350"/>
          <a:ext cx="6000749" cy="3884951"/>
        </a:xfrm>
        <a:prstGeom prst="rect">
          <a:avLst/>
        </a:prstGeom>
      </xdr:spPr>
    </xdr:pic>
    <xdr:clientData/>
  </xdr:twoCellAnchor>
  <xdr:twoCellAnchor editAs="oneCell">
    <xdr:from>
      <xdr:col>0</xdr:col>
      <xdr:colOff>0</xdr:colOff>
      <xdr:row>34</xdr:row>
      <xdr:rowOff>0</xdr:rowOff>
    </xdr:from>
    <xdr:to>
      <xdr:col>10</xdr:col>
      <xdr:colOff>304799</xdr:colOff>
      <xdr:row>54</xdr:row>
      <xdr:rowOff>74951</xdr:rowOff>
    </xdr:to>
    <xdr:pic>
      <xdr:nvPicPr>
        <xdr:cNvPr id="8" name="Obrázek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a:stretch>
          <a:fillRect/>
        </a:stretch>
      </xdr:blipFill>
      <xdr:spPr>
        <a:xfrm>
          <a:off x="0" y="7038975"/>
          <a:ext cx="6000749" cy="3884951"/>
        </a:xfrm>
        <a:prstGeom prst="rect">
          <a:avLst/>
        </a:prstGeom>
      </xdr:spPr>
    </xdr:pic>
    <xdr:clientData/>
  </xdr:twoCellAnchor>
  <xdr:twoCellAnchor>
    <xdr:from>
      <xdr:col>4</xdr:col>
      <xdr:colOff>385634</xdr:colOff>
      <xdr:row>37</xdr:row>
      <xdr:rowOff>87662</xdr:rowOff>
    </xdr:from>
    <xdr:to>
      <xdr:col>5</xdr:col>
      <xdr:colOff>61227</xdr:colOff>
      <xdr:row>39</xdr:row>
      <xdr:rowOff>150981</xdr:rowOff>
    </xdr:to>
    <xdr:sp macro="" textlink="">
      <xdr:nvSpPr>
        <xdr:cNvPr id="3" name="Šipka doprava 2">
          <a:extLst>
            <a:ext uri="{FF2B5EF4-FFF2-40B4-BE49-F238E27FC236}">
              <a16:creationId xmlns:a16="http://schemas.microsoft.com/office/drawing/2014/main" id="{00000000-0008-0000-0600-000003000000}"/>
            </a:ext>
          </a:extLst>
        </xdr:cNvPr>
        <xdr:cNvSpPr/>
      </xdr:nvSpPr>
      <xdr:spPr>
        <a:xfrm rot="16200000" flipH="1">
          <a:off x="2344421" y="7777700"/>
          <a:ext cx="444319" cy="2851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3</xdr:col>
      <xdr:colOff>592231</xdr:colOff>
      <xdr:row>39</xdr:row>
      <xdr:rowOff>175678</xdr:rowOff>
    </xdr:from>
    <xdr:to>
      <xdr:col>5</xdr:col>
      <xdr:colOff>536202</xdr:colOff>
      <xdr:row>49</xdr:row>
      <xdr:rowOff>97237</xdr:rowOff>
    </xdr:to>
    <xdr:pic>
      <xdr:nvPicPr>
        <xdr:cNvPr id="11" name="Obrázek 10">
          <a:extLst>
            <a:ext uri="{FF2B5EF4-FFF2-40B4-BE49-F238E27FC236}">
              <a16:creationId xmlns:a16="http://schemas.microsoft.com/office/drawing/2014/main" id="{00000000-0008-0000-0600-00000B000000}"/>
            </a:ext>
          </a:extLst>
        </xdr:cNvPr>
        <xdr:cNvPicPr/>
      </xdr:nvPicPr>
      <xdr:blipFill>
        <a:blip xmlns:r="http://schemas.openxmlformats.org/officeDocument/2006/relationships" r:embed="rId2"/>
        <a:stretch>
          <a:fillRect/>
        </a:stretch>
      </xdr:blipFill>
      <xdr:spPr>
        <a:xfrm>
          <a:off x="2020981" y="8167153"/>
          <a:ext cx="1163171" cy="1826559"/>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6">
    <tabColor theme="3" tint="0.39997558519241921"/>
  </sheetPr>
  <dimension ref="A1:H42"/>
  <sheetViews>
    <sheetView showGridLines="0" view="pageBreakPreview" topLeftCell="A9" zoomScaleNormal="100" zoomScaleSheetLayoutView="100" workbookViewId="0">
      <selection activeCell="D9" sqref="D9:H9"/>
    </sheetView>
  </sheetViews>
  <sheetFormatPr defaultColWidth="9.140625" defaultRowHeight="15" x14ac:dyDescent="0.2"/>
  <cols>
    <col min="1" max="1" width="7.140625" style="648" customWidth="1"/>
    <col min="2" max="2" width="12.28515625" style="648" customWidth="1"/>
    <col min="3" max="3" width="11.28515625" style="648" customWidth="1"/>
    <col min="4" max="4" width="14" style="648" bestFit="1" customWidth="1"/>
    <col min="5" max="8" width="9.140625" style="648"/>
    <col min="9" max="9" width="1.85546875" style="648" customWidth="1"/>
    <col min="10" max="16384" width="9.140625" style="648"/>
  </cols>
  <sheetData>
    <row r="1" spans="1:8" ht="57.75" customHeight="1" x14ac:dyDescent="0.2">
      <c r="A1" s="798" t="s">
        <v>455</v>
      </c>
      <c r="B1" s="799"/>
      <c r="C1" s="799"/>
      <c r="D1" s="799"/>
      <c r="E1" s="799"/>
      <c r="F1" s="799"/>
      <c r="G1" s="799"/>
      <c r="H1" s="799"/>
    </row>
    <row r="2" spans="1:8" x14ac:dyDescent="0.2">
      <c r="G2" s="811"/>
      <c r="H2" s="811"/>
    </row>
    <row r="4" spans="1:8" ht="15.75" thickBot="1" x14ac:dyDescent="0.25">
      <c r="A4" s="649"/>
      <c r="B4" s="649"/>
      <c r="C4" s="649"/>
      <c r="D4" s="649"/>
      <c r="E4" s="649"/>
      <c r="F4" s="649"/>
      <c r="G4" s="649"/>
      <c r="H4" s="649"/>
    </row>
    <row r="5" spans="1:8" ht="31.5" customHeight="1" thickBot="1" x14ac:dyDescent="0.3">
      <c r="A5" s="649"/>
      <c r="B5" s="670" t="s">
        <v>454</v>
      </c>
      <c r="C5" s="669"/>
      <c r="D5" s="815" t="str">
        <f>IF(D9="", "BUDE VYGENEROVÁNO",VLOOKUP(D9,Základ!A4:E148,5))</f>
        <v>Oblast sociální</v>
      </c>
      <c r="E5" s="815"/>
      <c r="F5" s="815"/>
      <c r="G5" s="815"/>
      <c r="H5" s="816"/>
    </row>
    <row r="6" spans="1:8" ht="29.25" customHeight="1" x14ac:dyDescent="0.2">
      <c r="A6" s="649"/>
      <c r="B6" s="817" t="s">
        <v>453</v>
      </c>
      <c r="C6" s="818"/>
      <c r="D6" s="819" t="str">
        <f>IF(D9="","BUDE VYGENEROVÁNO",VLOOKUP(D9,Základ!A4:E148,2))</f>
        <v>Sociální služby pro seniory Olomouc, příspěvková organizace</v>
      </c>
      <c r="E6" s="820"/>
      <c r="F6" s="820"/>
      <c r="G6" s="820"/>
      <c r="H6" s="821"/>
    </row>
    <row r="7" spans="1:8" ht="30.75" customHeight="1" x14ac:dyDescent="0.2">
      <c r="A7" s="649"/>
      <c r="B7" s="796" t="s">
        <v>845</v>
      </c>
      <c r="C7" s="797"/>
      <c r="D7" s="822" t="str">
        <f>IF(D9="","BUDE VYGENEROVÁNO",VLOOKUP(D9,Základ!A4:E148,3))</f>
        <v>Zikova 618/14, Nové Sady 779 00 Olomouc</v>
      </c>
      <c r="E7" s="823"/>
      <c r="F7" s="823"/>
      <c r="G7" s="823"/>
      <c r="H7" s="824"/>
    </row>
    <row r="8" spans="1:8" ht="32.25" customHeight="1" x14ac:dyDescent="0.25">
      <c r="A8" s="649"/>
      <c r="B8" s="796" t="s">
        <v>452</v>
      </c>
      <c r="C8" s="797"/>
      <c r="D8" s="802">
        <f>IF(D9="","BUDE VYGENEROVÁNO",VLOOKUP(D9,Základ!A4:E148,4))</f>
        <v>75004259</v>
      </c>
      <c r="E8" s="803"/>
      <c r="F8" s="803"/>
      <c r="G8" s="803"/>
      <c r="H8" s="804"/>
    </row>
    <row r="9" spans="1:8" ht="30" customHeight="1" x14ac:dyDescent="0.25">
      <c r="A9" s="649"/>
      <c r="B9" s="796" t="s">
        <v>0</v>
      </c>
      <c r="C9" s="797"/>
      <c r="D9" s="805">
        <v>1639</v>
      </c>
      <c r="E9" s="806"/>
      <c r="F9" s="806"/>
      <c r="G9" s="806"/>
      <c r="H9" s="807"/>
    </row>
    <row r="10" spans="1:8" ht="29.25" customHeight="1" thickBot="1" x14ac:dyDescent="0.3">
      <c r="A10" s="649"/>
      <c r="B10" s="668" t="s">
        <v>451</v>
      </c>
      <c r="C10" s="667"/>
      <c r="D10" s="808" t="s">
        <v>927</v>
      </c>
      <c r="E10" s="809"/>
      <c r="F10" s="809"/>
      <c r="G10" s="809"/>
      <c r="H10" s="810"/>
    </row>
    <row r="11" spans="1:8" x14ac:dyDescent="0.2">
      <c r="A11" s="649"/>
      <c r="B11" s="649"/>
      <c r="C11" s="649"/>
      <c r="D11" s="649"/>
      <c r="E11" s="649"/>
      <c r="F11" s="649"/>
      <c r="G11" s="649"/>
      <c r="H11" s="649"/>
    </row>
    <row r="12" spans="1:8" x14ac:dyDescent="0.2">
      <c r="A12" s="649"/>
      <c r="F12" s="649"/>
      <c r="G12" s="649"/>
      <c r="H12" s="649"/>
    </row>
    <row r="13" spans="1:8" x14ac:dyDescent="0.2">
      <c r="A13" s="649"/>
      <c r="B13" s="649"/>
      <c r="C13" s="649"/>
      <c r="D13" s="649"/>
      <c r="E13" s="649"/>
      <c r="F13" s="649"/>
      <c r="G13" s="649"/>
      <c r="H13" s="649"/>
    </row>
    <row r="14" spans="1:8" x14ac:dyDescent="0.2">
      <c r="A14" s="649"/>
      <c r="B14" s="812" t="s">
        <v>676</v>
      </c>
      <c r="C14" s="813"/>
      <c r="D14" s="813"/>
      <c r="E14" s="813"/>
      <c r="F14" s="813"/>
      <c r="G14" s="813"/>
      <c r="H14" s="813"/>
    </row>
    <row r="15" spans="1:8" ht="35.25" customHeight="1" x14ac:dyDescent="0.2">
      <c r="A15" s="649"/>
      <c r="B15" s="813"/>
      <c r="C15" s="813"/>
      <c r="D15" s="813"/>
      <c r="E15" s="813"/>
      <c r="F15" s="813"/>
      <c r="G15" s="813"/>
      <c r="H15" s="813"/>
    </row>
    <row r="16" spans="1:8" ht="26.25" customHeight="1" x14ac:dyDescent="0.2">
      <c r="A16" s="649"/>
      <c r="B16" s="814"/>
      <c r="C16" s="814"/>
      <c r="D16" s="814"/>
      <c r="E16" s="814"/>
      <c r="F16" s="814"/>
      <c r="G16" s="814"/>
      <c r="H16" s="814"/>
    </row>
    <row r="17" spans="1:8" ht="21.75" customHeight="1" x14ac:dyDescent="0.2">
      <c r="A17" s="649"/>
      <c r="B17" s="814"/>
      <c r="C17" s="814"/>
      <c r="D17" s="814"/>
      <c r="E17" s="814"/>
      <c r="F17" s="814"/>
      <c r="G17" s="814"/>
      <c r="H17" s="814"/>
    </row>
    <row r="18" spans="1:8" ht="18.75" customHeight="1" x14ac:dyDescent="0.2">
      <c r="A18" s="649"/>
      <c r="B18" s="666"/>
      <c r="C18" s="664"/>
      <c r="D18" s="664"/>
      <c r="E18" s="664"/>
      <c r="F18" s="664"/>
      <c r="G18" s="664"/>
      <c r="H18" s="664"/>
    </row>
    <row r="19" spans="1:8" ht="15.75" customHeight="1" x14ac:dyDescent="0.3">
      <c r="A19" s="649"/>
      <c r="B19" s="825" t="s">
        <v>677</v>
      </c>
      <c r="C19" s="825"/>
      <c r="D19" s="825"/>
      <c r="E19" s="825"/>
      <c r="F19" s="825"/>
      <c r="G19" s="825"/>
      <c r="H19" s="664"/>
    </row>
    <row r="20" spans="1:8" x14ac:dyDescent="0.2">
      <c r="A20" s="649"/>
      <c r="B20" s="666"/>
      <c r="C20" s="664"/>
      <c r="D20" s="664"/>
      <c r="E20" s="664"/>
      <c r="F20" s="664"/>
      <c r="G20" s="664"/>
      <c r="H20" s="664"/>
    </row>
    <row r="21" spans="1:8" ht="15.75" x14ac:dyDescent="0.25">
      <c r="A21" s="649"/>
      <c r="B21" s="665"/>
      <c r="C21" s="664"/>
      <c r="D21" s="664"/>
      <c r="E21" s="664"/>
      <c r="F21" s="664"/>
      <c r="G21" s="664"/>
      <c r="H21" s="664"/>
    </row>
    <row r="22" spans="1:8" x14ac:dyDescent="0.2">
      <c r="A22" s="649"/>
      <c r="B22" s="800"/>
      <c r="C22" s="801"/>
      <c r="D22" s="801"/>
      <c r="E22" s="801"/>
      <c r="F22" s="801"/>
      <c r="G22" s="801"/>
      <c r="H22" s="801"/>
    </row>
    <row r="23" spans="1:8" ht="15.75" x14ac:dyDescent="0.25">
      <c r="A23" s="649"/>
      <c r="B23" s="663"/>
      <c r="C23" s="663"/>
      <c r="D23" s="663"/>
      <c r="E23" s="663"/>
      <c r="F23" s="663"/>
      <c r="G23" s="663"/>
      <c r="H23" s="649"/>
    </row>
    <row r="24" spans="1:8" s="661" customFormat="1" ht="15.75" x14ac:dyDescent="0.25">
      <c r="A24" s="662"/>
      <c r="B24" s="786"/>
      <c r="C24" s="787"/>
      <c r="D24" s="787"/>
      <c r="E24" s="787"/>
      <c r="F24" s="787"/>
      <c r="G24" s="787"/>
      <c r="H24" s="662"/>
    </row>
    <row r="25" spans="1:8" s="661" customFormat="1" ht="15.75" x14ac:dyDescent="0.25">
      <c r="A25" s="662"/>
      <c r="B25" s="786"/>
      <c r="C25" s="787"/>
      <c r="D25" s="787"/>
      <c r="E25" s="787"/>
      <c r="F25" s="787"/>
      <c r="G25" s="787"/>
      <c r="H25" s="662"/>
    </row>
    <row r="26" spans="1:8" s="661" customFormat="1" x14ac:dyDescent="0.2">
      <c r="A26" s="662"/>
      <c r="B26" s="793"/>
      <c r="C26" s="794"/>
      <c r="D26" s="795"/>
      <c r="E26" s="794"/>
      <c r="F26" s="662"/>
      <c r="G26" s="662"/>
      <c r="H26" s="662"/>
    </row>
    <row r="27" spans="1:8" s="661" customFormat="1" ht="15.75" thickBot="1" x14ac:dyDescent="0.25">
      <c r="A27" s="662"/>
      <c r="B27" s="662"/>
      <c r="C27" s="662"/>
      <c r="D27" s="662"/>
      <c r="E27" s="662"/>
      <c r="F27" s="662"/>
      <c r="G27" s="662"/>
      <c r="H27" s="662"/>
    </row>
    <row r="28" spans="1:8" ht="15.75" customHeight="1" x14ac:dyDescent="0.25">
      <c r="A28" s="649"/>
      <c r="B28" s="660" t="s">
        <v>902</v>
      </c>
      <c r="C28" s="659"/>
      <c r="D28" s="659"/>
      <c r="E28" s="658"/>
      <c r="F28" s="658"/>
      <c r="G28" s="657"/>
      <c r="H28" s="649"/>
    </row>
    <row r="29" spans="1:8" ht="15" customHeight="1" x14ac:dyDescent="0.2">
      <c r="A29" s="649"/>
      <c r="B29" s="656" t="s">
        <v>450</v>
      </c>
      <c r="C29" s="655"/>
      <c r="D29" s="654" t="s">
        <v>449</v>
      </c>
      <c r="E29" s="655"/>
      <c r="F29" s="654" t="s">
        <v>448</v>
      </c>
      <c r="G29" s="653"/>
      <c r="H29" s="649"/>
    </row>
    <row r="30" spans="1:8" ht="17.25" customHeight="1" thickBot="1" x14ac:dyDescent="0.25">
      <c r="A30" s="649"/>
      <c r="B30" s="790" t="s">
        <v>928</v>
      </c>
      <c r="C30" s="791"/>
      <c r="D30" s="792">
        <v>585757088</v>
      </c>
      <c r="E30" s="791"/>
      <c r="F30" s="652"/>
      <c r="G30" s="651"/>
      <c r="H30" s="649"/>
    </row>
    <row r="31" spans="1:8" ht="17.25" customHeight="1" thickBot="1" x14ac:dyDescent="0.25">
      <c r="A31" s="649"/>
      <c r="B31" s="649"/>
      <c r="C31" s="649"/>
      <c r="D31" s="649"/>
      <c r="E31" s="649"/>
      <c r="F31" s="649"/>
      <c r="G31" s="649"/>
      <c r="H31" s="649"/>
    </row>
    <row r="32" spans="1:8" ht="14.25" customHeight="1" x14ac:dyDescent="0.25">
      <c r="A32" s="649"/>
      <c r="B32" s="660" t="s">
        <v>320</v>
      </c>
      <c r="C32" s="659"/>
      <c r="D32" s="658"/>
      <c r="E32" s="658"/>
      <c r="F32" s="658"/>
      <c r="G32" s="657"/>
      <c r="H32" s="649"/>
    </row>
    <row r="33" spans="1:8" ht="15.75" customHeight="1" x14ac:dyDescent="0.2">
      <c r="A33" s="649"/>
      <c r="B33" s="656" t="s">
        <v>450</v>
      </c>
      <c r="C33" s="655"/>
      <c r="D33" s="654" t="s">
        <v>449</v>
      </c>
      <c r="E33" s="655"/>
      <c r="F33" s="654" t="s">
        <v>448</v>
      </c>
      <c r="G33" s="653"/>
      <c r="H33" s="649"/>
    </row>
    <row r="34" spans="1:8" ht="17.25" customHeight="1" thickBot="1" x14ac:dyDescent="0.25">
      <c r="A34" s="649"/>
      <c r="B34" s="790" t="s">
        <v>929</v>
      </c>
      <c r="C34" s="791"/>
      <c r="D34" s="792">
        <v>585757061</v>
      </c>
      <c r="E34" s="791"/>
      <c r="F34" s="652"/>
      <c r="G34" s="651"/>
      <c r="H34" s="649"/>
    </row>
    <row r="35" spans="1:8" ht="12.75" customHeight="1" x14ac:dyDescent="0.2">
      <c r="A35" s="649"/>
      <c r="B35" s="649"/>
      <c r="C35" s="649"/>
      <c r="D35" s="649"/>
      <c r="E35" s="649"/>
      <c r="F35" s="649"/>
      <c r="G35" s="649"/>
      <c r="H35" s="649"/>
    </row>
    <row r="36" spans="1:8" x14ac:dyDescent="0.2">
      <c r="A36" s="649"/>
      <c r="B36" s="649"/>
      <c r="C36" s="649"/>
      <c r="D36" s="649"/>
      <c r="E36" s="649"/>
      <c r="F36" s="649"/>
      <c r="G36" s="649"/>
      <c r="H36" s="649"/>
    </row>
    <row r="37" spans="1:8" x14ac:dyDescent="0.2">
      <c r="A37" s="649"/>
      <c r="B37" s="649"/>
      <c r="C37" s="649"/>
      <c r="D37" s="649"/>
      <c r="E37" s="649"/>
      <c r="F37" s="649"/>
      <c r="G37" s="649"/>
      <c r="H37" s="649"/>
    </row>
    <row r="38" spans="1:8" ht="15.75" x14ac:dyDescent="0.25">
      <c r="A38" s="649"/>
      <c r="B38" s="649" t="s">
        <v>1</v>
      </c>
      <c r="C38" s="788">
        <v>44756</v>
      </c>
      <c r="D38" s="789"/>
      <c r="E38" s="789"/>
      <c r="F38" s="789"/>
      <c r="G38" s="650"/>
      <c r="H38" s="649"/>
    </row>
    <row r="39" spans="1:8" ht="8.25" customHeight="1" x14ac:dyDescent="0.2">
      <c r="A39" s="649"/>
      <c r="B39" s="649" t="s">
        <v>447</v>
      </c>
      <c r="C39" s="649"/>
      <c r="D39" s="649"/>
      <c r="E39" s="649"/>
      <c r="F39" s="649"/>
      <c r="G39" s="649"/>
      <c r="H39" s="649"/>
    </row>
    <row r="40" spans="1:8" x14ac:dyDescent="0.2">
      <c r="A40" s="649"/>
      <c r="B40" s="649"/>
      <c r="C40" s="649"/>
      <c r="D40" s="649"/>
      <c r="E40" s="649"/>
      <c r="F40" s="649"/>
      <c r="G40" s="649"/>
      <c r="H40" s="649"/>
    </row>
    <row r="41" spans="1:8" x14ac:dyDescent="0.2">
      <c r="A41" s="649"/>
      <c r="B41" s="649"/>
      <c r="C41" s="649"/>
      <c r="D41" s="649"/>
      <c r="E41" s="649"/>
      <c r="F41" s="649"/>
      <c r="G41" s="649"/>
      <c r="H41" s="649"/>
    </row>
    <row r="42" spans="1:8" x14ac:dyDescent="0.2">
      <c r="A42" s="649"/>
      <c r="B42" s="649"/>
      <c r="C42" s="649"/>
      <c r="D42" s="649"/>
      <c r="E42" s="649"/>
      <c r="F42" s="649"/>
      <c r="G42" s="649"/>
      <c r="H42" s="649"/>
    </row>
  </sheetData>
  <sheetProtection algorithmName="SHA-512" hashValue="khPbLwyo6J33X5qrQNn+u847Y0tgYopGp0c05eMBT4V4VvhzNrJD49DkF02KY97pCij9dnGAra3kIHhrjJsIYA==" saltValue="Zcjezmo3q2BLktDx4O+Apw==" spinCount="100000" sheet="1" formatCells="0" formatColumns="0" formatRows="0" selectLockedCells="1"/>
  <mergeCells count="24">
    <mergeCell ref="B8:C8"/>
    <mergeCell ref="A1:H1"/>
    <mergeCell ref="B22:H22"/>
    <mergeCell ref="B24:G24"/>
    <mergeCell ref="D8:H8"/>
    <mergeCell ref="B9:C9"/>
    <mergeCell ref="D9:H9"/>
    <mergeCell ref="D10:H10"/>
    <mergeCell ref="G2:H2"/>
    <mergeCell ref="B14:H17"/>
    <mergeCell ref="D5:H5"/>
    <mergeCell ref="B6:C6"/>
    <mergeCell ref="D6:H6"/>
    <mergeCell ref="B7:C7"/>
    <mergeCell ref="D7:H7"/>
    <mergeCell ref="B19:G19"/>
    <mergeCell ref="B25:G25"/>
    <mergeCell ref="C38:F38"/>
    <mergeCell ref="B30:C30"/>
    <mergeCell ref="D30:E30"/>
    <mergeCell ref="B34:C34"/>
    <mergeCell ref="D34:E34"/>
    <mergeCell ref="B26:C26"/>
    <mergeCell ref="D26:E26"/>
  </mergeCells>
  <pageMargins left="0.70866141732283472" right="0.70866141732283472" top="0.78740157480314965" bottom="0.78740157480314965"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Základ!$A$4:$A$148</xm:f>
          </x14:formula1>
          <xm:sqref>D9:H9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7">
    <tabColor theme="0" tint="-0.14999847407452621"/>
  </sheetPr>
  <dimension ref="A1:BT212"/>
  <sheetViews>
    <sheetView showGridLines="0" zoomScale="110" zoomScaleNormal="110" workbookViewId="0">
      <selection activeCell="B149" sqref="B149"/>
    </sheetView>
  </sheetViews>
  <sheetFormatPr defaultRowHeight="15.75" x14ac:dyDescent="0.25"/>
  <cols>
    <col min="1" max="1" width="9.140625" style="672"/>
    <col min="2" max="2" width="38.28515625" style="100" customWidth="1"/>
    <col min="3" max="3" width="56.5703125" style="100" customWidth="1"/>
    <col min="4" max="4" width="17.5703125" style="100" customWidth="1"/>
    <col min="5" max="5" width="40" style="671" customWidth="1"/>
    <col min="6" max="14" width="9.140625" style="100"/>
    <col min="15" max="72" width="9.140625" style="472"/>
    <col min="73" max="16384" width="9.140625" style="100"/>
  </cols>
  <sheetData>
    <row r="1" spans="1:72" s="693" customFormat="1" ht="31.5" customHeight="1" thickTop="1" x14ac:dyDescent="0.25">
      <c r="A1" s="846" t="s">
        <v>0</v>
      </c>
      <c r="B1" s="849" t="s">
        <v>675</v>
      </c>
      <c r="C1" s="732" t="s">
        <v>847</v>
      </c>
      <c r="D1" s="731"/>
      <c r="E1" s="730"/>
      <c r="O1" s="781"/>
      <c r="P1" s="781"/>
      <c r="Q1" s="781"/>
      <c r="R1" s="781"/>
      <c r="S1" s="781"/>
      <c r="T1" s="781"/>
      <c r="U1" s="781"/>
      <c r="V1" s="781"/>
      <c r="W1" s="781"/>
      <c r="X1" s="781"/>
      <c r="Y1" s="781"/>
      <c r="Z1" s="781"/>
      <c r="AA1" s="781"/>
      <c r="AB1" s="781"/>
      <c r="AC1" s="781"/>
      <c r="AD1" s="781"/>
      <c r="AE1" s="781"/>
      <c r="AF1" s="781"/>
      <c r="AG1" s="781"/>
      <c r="AH1" s="781"/>
      <c r="AI1" s="781"/>
      <c r="AJ1" s="781"/>
      <c r="AK1" s="781"/>
      <c r="AL1" s="781"/>
      <c r="AM1" s="781"/>
      <c r="AN1" s="781"/>
      <c r="AO1" s="781"/>
      <c r="AP1" s="781"/>
      <c r="AQ1" s="781"/>
      <c r="AR1" s="781"/>
      <c r="AS1" s="781"/>
      <c r="AT1" s="781"/>
      <c r="AU1" s="781"/>
      <c r="AV1" s="781"/>
      <c r="AW1" s="781"/>
      <c r="AX1" s="781"/>
      <c r="AY1" s="781"/>
      <c r="AZ1" s="781"/>
      <c r="BA1" s="781"/>
      <c r="BB1" s="781"/>
      <c r="BC1" s="781"/>
      <c r="BD1" s="781"/>
      <c r="BE1" s="781"/>
      <c r="BF1" s="781"/>
      <c r="BG1" s="781"/>
      <c r="BH1" s="781"/>
      <c r="BI1" s="781"/>
      <c r="BJ1" s="781"/>
      <c r="BK1" s="781"/>
      <c r="BL1" s="781"/>
      <c r="BM1" s="781"/>
      <c r="BN1" s="781"/>
      <c r="BO1" s="781"/>
      <c r="BP1" s="781"/>
      <c r="BQ1" s="781"/>
      <c r="BR1" s="781"/>
      <c r="BS1" s="781"/>
      <c r="BT1" s="781"/>
    </row>
    <row r="2" spans="1:72" s="693" customFormat="1" ht="17.25" customHeight="1" x14ac:dyDescent="0.25">
      <c r="A2" s="847"/>
      <c r="B2" s="850"/>
      <c r="C2" s="729" t="s">
        <v>845</v>
      </c>
      <c r="D2" s="728" t="s">
        <v>452</v>
      </c>
      <c r="E2" s="727" t="s">
        <v>674</v>
      </c>
      <c r="O2" s="781"/>
      <c r="P2" s="781"/>
      <c r="Q2" s="781"/>
      <c r="R2" s="781"/>
      <c r="S2" s="781"/>
      <c r="T2" s="781"/>
      <c r="U2" s="781"/>
      <c r="V2" s="781"/>
      <c r="W2" s="781"/>
      <c r="X2" s="781"/>
      <c r="Y2" s="781"/>
      <c r="Z2" s="781"/>
      <c r="AA2" s="781"/>
      <c r="AB2" s="781"/>
      <c r="AC2" s="781"/>
      <c r="AD2" s="781"/>
      <c r="AE2" s="781"/>
      <c r="AF2" s="781"/>
      <c r="AG2" s="781"/>
      <c r="AH2" s="781"/>
      <c r="AI2" s="781"/>
      <c r="AJ2" s="781"/>
      <c r="AK2" s="781"/>
      <c r="AL2" s="781"/>
      <c r="AM2" s="781"/>
      <c r="AN2" s="781"/>
      <c r="AO2" s="781"/>
      <c r="AP2" s="781"/>
      <c r="AQ2" s="781"/>
      <c r="AR2" s="781"/>
      <c r="AS2" s="781"/>
      <c r="AT2" s="781"/>
      <c r="AU2" s="781"/>
      <c r="AV2" s="781"/>
      <c r="AW2" s="781"/>
      <c r="AX2" s="781"/>
      <c r="AY2" s="781"/>
      <c r="AZ2" s="781"/>
      <c r="BA2" s="781"/>
      <c r="BB2" s="781"/>
      <c r="BC2" s="781"/>
      <c r="BD2" s="781"/>
      <c r="BE2" s="781"/>
      <c r="BF2" s="781"/>
      <c r="BG2" s="781"/>
      <c r="BH2" s="781"/>
      <c r="BI2" s="781"/>
      <c r="BJ2" s="781"/>
      <c r="BK2" s="781"/>
      <c r="BL2" s="781"/>
      <c r="BM2" s="781"/>
      <c r="BN2" s="781"/>
      <c r="BO2" s="781"/>
      <c r="BP2" s="781"/>
      <c r="BQ2" s="781"/>
      <c r="BR2" s="781"/>
      <c r="BS2" s="781"/>
      <c r="BT2" s="781"/>
    </row>
    <row r="3" spans="1:72" s="723" customFormat="1" ht="17.25" customHeight="1" thickBot="1" x14ac:dyDescent="0.3">
      <c r="A3" s="848"/>
      <c r="B3" s="851"/>
      <c r="C3" s="726"/>
      <c r="D3" s="725"/>
      <c r="E3" s="724"/>
      <c r="O3" s="782"/>
      <c r="P3" s="782"/>
      <c r="Q3" s="782"/>
      <c r="R3" s="782"/>
      <c r="S3" s="782"/>
      <c r="T3" s="782"/>
      <c r="U3" s="782"/>
      <c r="V3" s="782"/>
      <c r="W3" s="782"/>
      <c r="X3" s="782"/>
      <c r="Y3" s="782"/>
      <c r="Z3" s="782"/>
      <c r="AA3" s="782"/>
      <c r="AB3" s="782"/>
      <c r="AC3" s="782"/>
      <c r="AD3" s="782"/>
      <c r="AE3" s="782"/>
      <c r="AF3" s="782"/>
      <c r="AG3" s="782"/>
      <c r="AH3" s="782"/>
      <c r="AI3" s="782"/>
      <c r="AJ3" s="782"/>
      <c r="AK3" s="782"/>
      <c r="AL3" s="782"/>
      <c r="AM3" s="782"/>
      <c r="AN3" s="782"/>
      <c r="AO3" s="782"/>
      <c r="AP3" s="782"/>
      <c r="AQ3" s="782"/>
      <c r="AR3" s="782"/>
      <c r="AS3" s="782"/>
      <c r="AT3" s="782"/>
      <c r="AU3" s="782"/>
      <c r="AV3" s="782"/>
      <c r="AW3" s="782"/>
      <c r="AX3" s="782"/>
      <c r="AY3" s="782"/>
      <c r="AZ3" s="782"/>
      <c r="BA3" s="782"/>
      <c r="BB3" s="782"/>
      <c r="BC3" s="782"/>
      <c r="BD3" s="782"/>
      <c r="BE3" s="782"/>
      <c r="BF3" s="782"/>
      <c r="BG3" s="782"/>
      <c r="BH3" s="782"/>
      <c r="BI3" s="782"/>
      <c r="BJ3" s="782"/>
      <c r="BK3" s="782"/>
      <c r="BL3" s="782"/>
      <c r="BM3" s="782"/>
      <c r="BN3" s="782"/>
      <c r="BO3" s="782"/>
      <c r="BP3" s="782"/>
      <c r="BQ3" s="782"/>
      <c r="BR3" s="782"/>
      <c r="BS3" s="782"/>
      <c r="BT3" s="782"/>
    </row>
    <row r="4" spans="1:72" s="693" customFormat="1" ht="36.75" customHeight="1" thickTop="1" x14ac:dyDescent="0.25">
      <c r="A4" s="722">
        <v>1001</v>
      </c>
      <c r="B4" s="721" t="s">
        <v>673</v>
      </c>
      <c r="C4" s="734" t="s">
        <v>856</v>
      </c>
      <c r="D4" s="720">
        <v>66181500</v>
      </c>
      <c r="E4" s="719" t="s">
        <v>514</v>
      </c>
      <c r="F4" s="838" t="s">
        <v>893</v>
      </c>
      <c r="G4" s="839"/>
      <c r="H4" s="839"/>
      <c r="I4" s="839"/>
      <c r="J4" s="839"/>
      <c r="K4" s="839"/>
      <c r="L4" s="839"/>
      <c r="M4" s="839"/>
      <c r="N4" s="839"/>
      <c r="O4" s="781"/>
      <c r="P4" s="781"/>
      <c r="Q4" s="781"/>
      <c r="R4" s="781"/>
      <c r="S4" s="781"/>
      <c r="T4" s="781"/>
      <c r="U4" s="781"/>
      <c r="V4" s="781"/>
      <c r="W4" s="781"/>
      <c r="X4" s="781"/>
      <c r="Y4" s="781"/>
      <c r="Z4" s="781"/>
      <c r="AA4" s="781"/>
      <c r="AB4" s="781"/>
      <c r="AC4" s="781"/>
      <c r="AD4" s="781"/>
      <c r="AE4" s="781"/>
      <c r="AF4" s="781"/>
      <c r="AG4" s="781"/>
      <c r="AH4" s="781"/>
      <c r="AI4" s="781"/>
      <c r="AJ4" s="781"/>
      <c r="AK4" s="781"/>
      <c r="AL4" s="781"/>
      <c r="AM4" s="781"/>
      <c r="AN4" s="781"/>
      <c r="AO4" s="781"/>
      <c r="AP4" s="781"/>
      <c r="AQ4" s="781"/>
      <c r="AR4" s="781"/>
      <c r="AS4" s="781"/>
      <c r="AT4" s="781"/>
      <c r="AU4" s="781"/>
      <c r="AV4" s="781"/>
      <c r="AW4" s="781"/>
      <c r="AX4" s="781"/>
      <c r="AY4" s="781"/>
      <c r="AZ4" s="781"/>
      <c r="BA4" s="781"/>
      <c r="BB4" s="781"/>
      <c r="BC4" s="781"/>
      <c r="BD4" s="781"/>
      <c r="BE4" s="781"/>
      <c r="BF4" s="781"/>
      <c r="BG4" s="781"/>
      <c r="BH4" s="781"/>
      <c r="BI4" s="781"/>
      <c r="BJ4" s="781"/>
      <c r="BK4" s="781"/>
      <c r="BL4" s="781"/>
      <c r="BM4" s="781"/>
      <c r="BN4" s="781"/>
      <c r="BO4" s="781"/>
      <c r="BP4" s="781"/>
      <c r="BQ4" s="781"/>
      <c r="BR4" s="781"/>
      <c r="BS4" s="781"/>
      <c r="BT4" s="781"/>
    </row>
    <row r="5" spans="1:72" s="701" customFormat="1" ht="27" customHeight="1" x14ac:dyDescent="0.25">
      <c r="A5" s="686">
        <v>1012</v>
      </c>
      <c r="B5" s="704" t="s">
        <v>672</v>
      </c>
      <c r="C5" s="735" t="s">
        <v>853</v>
      </c>
      <c r="D5" s="709" t="s">
        <v>671</v>
      </c>
      <c r="E5" s="708" t="s">
        <v>514</v>
      </c>
      <c r="F5" s="838" t="s">
        <v>709</v>
      </c>
      <c r="G5" s="839"/>
      <c r="H5" s="839"/>
      <c r="I5" s="839"/>
      <c r="J5" s="839"/>
      <c r="K5" s="839"/>
      <c r="L5" s="839"/>
      <c r="M5" s="839"/>
      <c r="N5" s="839"/>
      <c r="O5" s="783"/>
      <c r="P5" s="783"/>
      <c r="Q5" s="783"/>
      <c r="R5" s="783"/>
      <c r="S5" s="783"/>
      <c r="T5" s="783"/>
      <c r="U5" s="783"/>
      <c r="V5" s="783"/>
      <c r="W5" s="783"/>
      <c r="X5" s="783"/>
      <c r="Y5" s="783"/>
      <c r="Z5" s="783"/>
      <c r="AA5" s="783"/>
      <c r="AB5" s="783"/>
      <c r="AC5" s="783"/>
      <c r="AD5" s="783"/>
      <c r="AE5" s="783"/>
      <c r="AF5" s="783"/>
      <c r="AG5" s="783"/>
      <c r="AH5" s="783"/>
      <c r="AI5" s="783"/>
      <c r="AJ5" s="783"/>
      <c r="AK5" s="783"/>
      <c r="AL5" s="783"/>
      <c r="AM5" s="783"/>
      <c r="AN5" s="783"/>
      <c r="AO5" s="783"/>
      <c r="AP5" s="783"/>
      <c r="AQ5" s="783"/>
      <c r="AR5" s="783"/>
      <c r="AS5" s="783"/>
      <c r="AT5" s="783"/>
      <c r="AU5" s="783"/>
      <c r="AV5" s="783"/>
      <c r="AW5" s="783"/>
      <c r="AX5" s="783"/>
      <c r="AY5" s="783"/>
      <c r="AZ5" s="783"/>
      <c r="BA5" s="783"/>
      <c r="BB5" s="783"/>
      <c r="BC5" s="783"/>
      <c r="BD5" s="783"/>
      <c r="BE5" s="783"/>
      <c r="BF5" s="783"/>
      <c r="BG5" s="783"/>
      <c r="BH5" s="783"/>
      <c r="BI5" s="783"/>
      <c r="BJ5" s="783"/>
      <c r="BK5" s="783"/>
      <c r="BL5" s="783"/>
      <c r="BM5" s="783"/>
      <c r="BN5" s="783"/>
      <c r="BO5" s="783"/>
      <c r="BP5" s="783"/>
      <c r="BQ5" s="783"/>
      <c r="BR5" s="783"/>
      <c r="BS5" s="783"/>
      <c r="BT5" s="783"/>
    </row>
    <row r="6" spans="1:72" s="701" customFormat="1" ht="27.75" customHeight="1" x14ac:dyDescent="0.25">
      <c r="A6" s="686">
        <v>1015</v>
      </c>
      <c r="B6" s="704" t="s">
        <v>670</v>
      </c>
      <c r="C6" s="736" t="s">
        <v>782</v>
      </c>
      <c r="D6" s="709" t="s">
        <v>669</v>
      </c>
      <c r="E6" s="708" t="s">
        <v>514</v>
      </c>
      <c r="F6" s="838" t="s">
        <v>701</v>
      </c>
      <c r="G6" s="839"/>
      <c r="H6" s="839"/>
      <c r="I6" s="839"/>
      <c r="J6" s="839"/>
      <c r="K6" s="839"/>
      <c r="L6" s="839"/>
      <c r="M6" s="839"/>
      <c r="N6" s="839"/>
      <c r="O6" s="783"/>
      <c r="P6" s="783"/>
      <c r="Q6" s="783"/>
      <c r="R6" s="783"/>
      <c r="S6" s="783"/>
      <c r="T6" s="783"/>
      <c r="U6" s="783"/>
      <c r="V6" s="783"/>
      <c r="W6" s="783"/>
      <c r="X6" s="783"/>
      <c r="Y6" s="783"/>
      <c r="Z6" s="783"/>
      <c r="AA6" s="783"/>
      <c r="AB6" s="783"/>
      <c r="AC6" s="783"/>
      <c r="AD6" s="783"/>
      <c r="AE6" s="783"/>
      <c r="AF6" s="783"/>
      <c r="AG6" s="783"/>
      <c r="AH6" s="783"/>
      <c r="AI6" s="783"/>
      <c r="AJ6" s="783"/>
      <c r="AK6" s="783"/>
      <c r="AL6" s="783"/>
      <c r="AM6" s="783"/>
      <c r="AN6" s="783"/>
      <c r="AO6" s="783"/>
      <c r="AP6" s="783"/>
      <c r="AQ6" s="783"/>
      <c r="AR6" s="783"/>
      <c r="AS6" s="783"/>
      <c r="AT6" s="783"/>
      <c r="AU6" s="783"/>
      <c r="AV6" s="783"/>
      <c r="AW6" s="783"/>
      <c r="AX6" s="783"/>
      <c r="AY6" s="783"/>
      <c r="AZ6" s="783"/>
      <c r="BA6" s="783"/>
      <c r="BB6" s="783"/>
      <c r="BC6" s="783"/>
      <c r="BD6" s="783"/>
      <c r="BE6" s="783"/>
      <c r="BF6" s="783"/>
      <c r="BG6" s="783"/>
      <c r="BH6" s="783"/>
      <c r="BI6" s="783"/>
      <c r="BJ6" s="783"/>
      <c r="BK6" s="783"/>
      <c r="BL6" s="783"/>
      <c r="BM6" s="783"/>
      <c r="BN6" s="783"/>
      <c r="BO6" s="783"/>
      <c r="BP6" s="783"/>
      <c r="BQ6" s="783"/>
      <c r="BR6" s="783"/>
      <c r="BS6" s="783"/>
      <c r="BT6" s="783"/>
    </row>
    <row r="7" spans="1:72" s="701" customFormat="1" ht="35.25" customHeight="1" x14ac:dyDescent="0.25">
      <c r="A7" s="686">
        <v>1016</v>
      </c>
      <c r="B7" s="704" t="s">
        <v>668</v>
      </c>
      <c r="C7" s="705" t="s">
        <v>867</v>
      </c>
      <c r="D7" s="779">
        <v>47921374</v>
      </c>
      <c r="E7" s="688" t="s">
        <v>523</v>
      </c>
      <c r="F7" s="842" t="s">
        <v>891</v>
      </c>
      <c r="G7" s="843"/>
      <c r="H7" s="843"/>
      <c r="I7" s="843"/>
      <c r="J7" s="843"/>
      <c r="K7" s="843"/>
      <c r="L7" s="843"/>
      <c r="M7" s="843"/>
      <c r="N7" s="843"/>
      <c r="O7" s="783"/>
      <c r="P7" s="783"/>
      <c r="Q7" s="783"/>
      <c r="R7" s="783"/>
      <c r="S7" s="783"/>
      <c r="T7" s="783"/>
      <c r="U7" s="783"/>
      <c r="V7" s="783"/>
      <c r="W7" s="783"/>
      <c r="X7" s="783"/>
      <c r="Y7" s="783"/>
      <c r="Z7" s="783"/>
      <c r="AA7" s="783"/>
      <c r="AB7" s="783"/>
      <c r="AC7" s="783"/>
      <c r="AD7" s="783"/>
      <c r="AE7" s="783"/>
      <c r="AF7" s="783"/>
      <c r="AG7" s="783"/>
      <c r="AH7" s="783"/>
      <c r="AI7" s="783"/>
      <c r="AJ7" s="783"/>
      <c r="AK7" s="783"/>
      <c r="AL7" s="783"/>
      <c r="AM7" s="783"/>
      <c r="AN7" s="783"/>
      <c r="AO7" s="783"/>
      <c r="AP7" s="783"/>
      <c r="AQ7" s="783"/>
      <c r="AR7" s="783"/>
      <c r="AS7" s="783"/>
      <c r="AT7" s="783"/>
      <c r="AU7" s="783"/>
      <c r="AV7" s="783"/>
      <c r="AW7" s="783"/>
      <c r="AX7" s="783"/>
      <c r="AY7" s="783"/>
      <c r="AZ7" s="783"/>
      <c r="BA7" s="783"/>
      <c r="BB7" s="783"/>
      <c r="BC7" s="783"/>
      <c r="BD7" s="783"/>
      <c r="BE7" s="783"/>
      <c r="BF7" s="783"/>
      <c r="BG7" s="783"/>
      <c r="BH7" s="783"/>
      <c r="BI7" s="783"/>
      <c r="BJ7" s="783"/>
      <c r="BK7" s="783"/>
      <c r="BL7" s="783"/>
      <c r="BM7" s="783"/>
      <c r="BN7" s="783"/>
      <c r="BO7" s="783"/>
      <c r="BP7" s="783"/>
      <c r="BQ7" s="783"/>
      <c r="BR7" s="783"/>
      <c r="BS7" s="783"/>
      <c r="BT7" s="783"/>
    </row>
    <row r="8" spans="1:72" s="701" customFormat="1" ht="29.25" customHeight="1" x14ac:dyDescent="0.25">
      <c r="A8" s="686">
        <v>1017</v>
      </c>
      <c r="B8" s="704" t="s">
        <v>667</v>
      </c>
      <c r="C8" s="705" t="s">
        <v>771</v>
      </c>
      <c r="D8" s="699">
        <v>47922265</v>
      </c>
      <c r="E8" s="702" t="s">
        <v>523</v>
      </c>
      <c r="F8" s="838" t="s">
        <v>728</v>
      </c>
      <c r="G8" s="839"/>
      <c r="H8" s="839"/>
      <c r="I8" s="839"/>
      <c r="J8" s="839"/>
      <c r="K8" s="839"/>
      <c r="L8" s="839"/>
      <c r="M8" s="839"/>
      <c r="N8" s="839"/>
      <c r="O8" s="783"/>
      <c r="P8" s="783"/>
      <c r="Q8" s="783"/>
      <c r="R8" s="783"/>
      <c r="S8" s="783"/>
      <c r="T8" s="783"/>
      <c r="U8" s="783"/>
      <c r="V8" s="783"/>
      <c r="W8" s="783"/>
      <c r="X8" s="783"/>
      <c r="Y8" s="783"/>
      <c r="Z8" s="783"/>
      <c r="AA8" s="783"/>
      <c r="AB8" s="783"/>
      <c r="AC8" s="783"/>
      <c r="AD8" s="783"/>
      <c r="AE8" s="783"/>
      <c r="AF8" s="783"/>
      <c r="AG8" s="783"/>
      <c r="AH8" s="783"/>
      <c r="AI8" s="783"/>
      <c r="AJ8" s="783"/>
      <c r="AK8" s="783"/>
      <c r="AL8" s="783"/>
      <c r="AM8" s="783"/>
      <c r="AN8" s="783"/>
      <c r="AO8" s="783"/>
      <c r="AP8" s="783"/>
      <c r="AQ8" s="783"/>
      <c r="AR8" s="783"/>
      <c r="AS8" s="783"/>
      <c r="AT8" s="783"/>
      <c r="AU8" s="783"/>
      <c r="AV8" s="783"/>
      <c r="AW8" s="783"/>
      <c r="AX8" s="783"/>
      <c r="AY8" s="783"/>
      <c r="AZ8" s="783"/>
      <c r="BA8" s="783"/>
      <c r="BB8" s="783"/>
      <c r="BC8" s="783"/>
      <c r="BD8" s="783"/>
      <c r="BE8" s="783"/>
      <c r="BF8" s="783"/>
      <c r="BG8" s="783"/>
      <c r="BH8" s="783"/>
      <c r="BI8" s="783"/>
      <c r="BJ8" s="783"/>
      <c r="BK8" s="783"/>
      <c r="BL8" s="783"/>
      <c r="BM8" s="783"/>
      <c r="BN8" s="783"/>
      <c r="BO8" s="783"/>
      <c r="BP8" s="783"/>
      <c r="BQ8" s="783"/>
      <c r="BR8" s="783"/>
      <c r="BS8" s="783"/>
      <c r="BT8" s="783"/>
    </row>
    <row r="9" spans="1:72" s="701" customFormat="1" ht="30.75" customHeight="1" x14ac:dyDescent="0.25">
      <c r="A9" s="686">
        <v>1022</v>
      </c>
      <c r="B9" s="704" t="s">
        <v>666</v>
      </c>
      <c r="C9" s="736" t="s">
        <v>734</v>
      </c>
      <c r="D9" s="703">
        <v>70626561</v>
      </c>
      <c r="E9" s="702" t="s">
        <v>527</v>
      </c>
      <c r="F9" s="840"/>
      <c r="G9" s="841"/>
      <c r="H9" s="841"/>
      <c r="I9" s="841"/>
      <c r="J9" s="841"/>
      <c r="K9" s="841"/>
      <c r="L9" s="841"/>
      <c r="M9" s="841"/>
      <c r="N9" s="841"/>
      <c r="O9" s="783"/>
      <c r="P9" s="783"/>
      <c r="Q9" s="783"/>
      <c r="R9" s="783"/>
      <c r="S9" s="783"/>
      <c r="T9" s="783"/>
      <c r="U9" s="783"/>
      <c r="V9" s="783"/>
      <c r="W9" s="783"/>
      <c r="X9" s="783"/>
      <c r="Y9" s="783"/>
      <c r="Z9" s="783"/>
      <c r="AA9" s="783"/>
      <c r="AB9" s="783"/>
      <c r="AC9" s="783"/>
      <c r="AD9" s="783"/>
      <c r="AE9" s="783"/>
      <c r="AF9" s="783"/>
      <c r="AG9" s="783"/>
      <c r="AH9" s="783"/>
      <c r="AI9" s="783"/>
      <c r="AJ9" s="783"/>
      <c r="AK9" s="783"/>
      <c r="AL9" s="783"/>
      <c r="AM9" s="783"/>
      <c r="AN9" s="783"/>
      <c r="AO9" s="783"/>
      <c r="AP9" s="783"/>
      <c r="AQ9" s="783"/>
      <c r="AR9" s="783"/>
      <c r="AS9" s="783"/>
      <c r="AT9" s="783"/>
      <c r="AU9" s="783"/>
      <c r="AV9" s="783"/>
      <c r="AW9" s="783"/>
      <c r="AX9" s="783"/>
      <c r="AY9" s="783"/>
      <c r="AZ9" s="783"/>
      <c r="BA9" s="783"/>
      <c r="BB9" s="783"/>
      <c r="BC9" s="783"/>
      <c r="BD9" s="783"/>
      <c r="BE9" s="783"/>
      <c r="BF9" s="783"/>
      <c r="BG9" s="783"/>
      <c r="BH9" s="783"/>
      <c r="BI9" s="783"/>
      <c r="BJ9" s="783"/>
      <c r="BK9" s="783"/>
      <c r="BL9" s="783"/>
      <c r="BM9" s="783"/>
      <c r="BN9" s="783"/>
      <c r="BO9" s="783"/>
      <c r="BP9" s="783"/>
      <c r="BQ9" s="783"/>
      <c r="BR9" s="783"/>
      <c r="BS9" s="783"/>
      <c r="BT9" s="783"/>
    </row>
    <row r="10" spans="1:72" s="701" customFormat="1" ht="29.25" customHeight="1" x14ac:dyDescent="0.25">
      <c r="A10" s="686">
        <v>1024</v>
      </c>
      <c r="B10" s="704" t="s">
        <v>665</v>
      </c>
      <c r="C10" s="736" t="s">
        <v>772</v>
      </c>
      <c r="D10" s="703">
        <v>60341777</v>
      </c>
      <c r="E10" s="702" t="s">
        <v>527</v>
      </c>
      <c r="F10" s="838" t="s">
        <v>710</v>
      </c>
      <c r="G10" s="839"/>
      <c r="H10" s="839"/>
      <c r="I10" s="839"/>
      <c r="J10" s="839"/>
      <c r="K10" s="839"/>
      <c r="L10" s="839"/>
      <c r="M10" s="839"/>
      <c r="N10" s="839"/>
      <c r="O10" s="783"/>
      <c r="P10" s="783"/>
      <c r="Q10" s="783"/>
      <c r="R10" s="783"/>
      <c r="S10" s="783"/>
      <c r="T10" s="783"/>
      <c r="U10" s="783"/>
      <c r="V10" s="783"/>
      <c r="W10" s="783"/>
      <c r="X10" s="783"/>
      <c r="Y10" s="783"/>
      <c r="Z10" s="783"/>
      <c r="AA10" s="783"/>
      <c r="AB10" s="783"/>
      <c r="AC10" s="783"/>
      <c r="AD10" s="783"/>
      <c r="AE10" s="783"/>
      <c r="AF10" s="783"/>
      <c r="AG10" s="783"/>
      <c r="AH10" s="783"/>
      <c r="AI10" s="783"/>
      <c r="AJ10" s="783"/>
      <c r="AK10" s="783"/>
      <c r="AL10" s="783"/>
      <c r="AM10" s="783"/>
      <c r="AN10" s="783"/>
      <c r="AO10" s="783"/>
      <c r="AP10" s="783"/>
      <c r="AQ10" s="783"/>
      <c r="AR10" s="783"/>
      <c r="AS10" s="783"/>
      <c r="AT10" s="783"/>
      <c r="AU10" s="783"/>
      <c r="AV10" s="783"/>
      <c r="AW10" s="783"/>
      <c r="AX10" s="783"/>
      <c r="AY10" s="783"/>
      <c r="AZ10" s="783"/>
      <c r="BA10" s="783"/>
      <c r="BB10" s="783"/>
      <c r="BC10" s="783"/>
      <c r="BD10" s="783"/>
      <c r="BE10" s="783"/>
      <c r="BF10" s="783"/>
      <c r="BG10" s="783"/>
      <c r="BH10" s="783"/>
      <c r="BI10" s="783"/>
      <c r="BJ10" s="783"/>
      <c r="BK10" s="783"/>
      <c r="BL10" s="783"/>
      <c r="BM10" s="783"/>
      <c r="BN10" s="783"/>
      <c r="BO10" s="783"/>
      <c r="BP10" s="783"/>
      <c r="BQ10" s="783"/>
      <c r="BR10" s="783"/>
      <c r="BS10" s="783"/>
      <c r="BT10" s="783"/>
    </row>
    <row r="11" spans="1:72" s="701" customFormat="1" ht="30" customHeight="1" x14ac:dyDescent="0.25">
      <c r="A11" s="686">
        <v>1025</v>
      </c>
      <c r="B11" s="704" t="s">
        <v>664</v>
      </c>
      <c r="C11" s="705" t="s">
        <v>773</v>
      </c>
      <c r="D11" s="699">
        <v>68911921</v>
      </c>
      <c r="E11" s="702" t="s">
        <v>516</v>
      </c>
      <c r="F11" s="838" t="s">
        <v>708</v>
      </c>
      <c r="G11" s="839"/>
      <c r="H11" s="839"/>
      <c r="I11" s="839"/>
      <c r="J11" s="839"/>
      <c r="K11" s="839"/>
      <c r="L11" s="839"/>
      <c r="M11" s="839"/>
      <c r="N11" s="839"/>
      <c r="O11" s="783"/>
      <c r="P11" s="783"/>
      <c r="Q11" s="783"/>
      <c r="R11" s="783"/>
      <c r="S11" s="783"/>
      <c r="T11" s="783"/>
      <c r="U11" s="783"/>
      <c r="V11" s="783"/>
      <c r="W11" s="783"/>
      <c r="X11" s="783"/>
      <c r="Y11" s="783"/>
      <c r="Z11" s="783"/>
      <c r="AA11" s="783"/>
      <c r="AB11" s="783"/>
      <c r="AC11" s="783"/>
      <c r="AD11" s="783"/>
      <c r="AE11" s="783"/>
      <c r="AF11" s="783"/>
      <c r="AG11" s="783"/>
      <c r="AH11" s="783"/>
      <c r="AI11" s="783"/>
      <c r="AJ11" s="783"/>
      <c r="AK11" s="783"/>
      <c r="AL11" s="783"/>
      <c r="AM11" s="783"/>
      <c r="AN11" s="783"/>
      <c r="AO11" s="783"/>
      <c r="AP11" s="783"/>
      <c r="AQ11" s="783"/>
      <c r="AR11" s="783"/>
      <c r="AS11" s="783"/>
      <c r="AT11" s="783"/>
      <c r="AU11" s="783"/>
      <c r="AV11" s="783"/>
      <c r="AW11" s="783"/>
      <c r="AX11" s="783"/>
      <c r="AY11" s="783"/>
      <c r="AZ11" s="783"/>
      <c r="BA11" s="783"/>
      <c r="BB11" s="783"/>
      <c r="BC11" s="783"/>
      <c r="BD11" s="783"/>
      <c r="BE11" s="783"/>
      <c r="BF11" s="783"/>
      <c r="BG11" s="783"/>
      <c r="BH11" s="783"/>
      <c r="BI11" s="783"/>
      <c r="BJ11" s="783"/>
      <c r="BK11" s="783"/>
      <c r="BL11" s="783"/>
      <c r="BM11" s="783"/>
      <c r="BN11" s="783"/>
      <c r="BO11" s="783"/>
      <c r="BP11" s="783"/>
      <c r="BQ11" s="783"/>
      <c r="BR11" s="783"/>
      <c r="BS11" s="783"/>
      <c r="BT11" s="783"/>
    </row>
    <row r="12" spans="1:72" s="701" customFormat="1" ht="29.25" customHeight="1" x14ac:dyDescent="0.25">
      <c r="A12" s="686">
        <v>1026</v>
      </c>
      <c r="B12" s="704" t="s">
        <v>663</v>
      </c>
      <c r="C12" s="705" t="s">
        <v>735</v>
      </c>
      <c r="D12" s="699">
        <v>68911947</v>
      </c>
      <c r="E12" s="702" t="s">
        <v>516</v>
      </c>
      <c r="F12" s="840"/>
      <c r="G12" s="841"/>
      <c r="H12" s="841"/>
      <c r="I12" s="841"/>
      <c r="J12" s="841"/>
      <c r="K12" s="841"/>
      <c r="L12" s="841"/>
      <c r="M12" s="841"/>
      <c r="N12" s="841"/>
      <c r="O12" s="783"/>
      <c r="P12" s="783"/>
      <c r="Q12" s="783"/>
      <c r="R12" s="783"/>
      <c r="S12" s="783"/>
      <c r="T12" s="783"/>
      <c r="U12" s="783"/>
      <c r="V12" s="783"/>
      <c r="W12" s="783"/>
      <c r="X12" s="783"/>
      <c r="Y12" s="783"/>
      <c r="Z12" s="783"/>
      <c r="AA12" s="783"/>
      <c r="AB12" s="783"/>
      <c r="AC12" s="783"/>
      <c r="AD12" s="783"/>
      <c r="AE12" s="783"/>
      <c r="AF12" s="783"/>
      <c r="AG12" s="783"/>
      <c r="AH12" s="783"/>
      <c r="AI12" s="783"/>
      <c r="AJ12" s="783"/>
      <c r="AK12" s="783"/>
      <c r="AL12" s="783"/>
      <c r="AM12" s="783"/>
      <c r="AN12" s="783"/>
      <c r="AO12" s="783"/>
      <c r="AP12" s="783"/>
      <c r="AQ12" s="783"/>
      <c r="AR12" s="783"/>
      <c r="AS12" s="783"/>
      <c r="AT12" s="783"/>
      <c r="AU12" s="783"/>
      <c r="AV12" s="783"/>
      <c r="AW12" s="783"/>
      <c r="AX12" s="783"/>
      <c r="AY12" s="783"/>
      <c r="AZ12" s="783"/>
      <c r="BA12" s="783"/>
      <c r="BB12" s="783"/>
      <c r="BC12" s="783"/>
      <c r="BD12" s="783"/>
      <c r="BE12" s="783"/>
      <c r="BF12" s="783"/>
      <c r="BG12" s="783"/>
      <c r="BH12" s="783"/>
      <c r="BI12" s="783"/>
      <c r="BJ12" s="783"/>
      <c r="BK12" s="783"/>
      <c r="BL12" s="783"/>
      <c r="BM12" s="783"/>
      <c r="BN12" s="783"/>
      <c r="BO12" s="783"/>
      <c r="BP12" s="783"/>
      <c r="BQ12" s="783"/>
      <c r="BR12" s="783"/>
      <c r="BS12" s="783"/>
      <c r="BT12" s="783"/>
    </row>
    <row r="13" spans="1:72" s="701" customFormat="1" ht="31.5" customHeight="1" x14ac:dyDescent="0.25">
      <c r="A13" s="686">
        <v>1032</v>
      </c>
      <c r="B13" s="704" t="s">
        <v>662</v>
      </c>
      <c r="C13" s="736" t="s">
        <v>774</v>
      </c>
      <c r="D13" s="703">
        <v>61989789</v>
      </c>
      <c r="E13" s="702" t="s">
        <v>514</v>
      </c>
      <c r="F13" s="838" t="s">
        <v>702</v>
      </c>
      <c r="G13" s="839"/>
      <c r="H13" s="839"/>
      <c r="I13" s="839"/>
      <c r="J13" s="839"/>
      <c r="K13" s="839"/>
      <c r="L13" s="839"/>
      <c r="M13" s="839"/>
      <c r="N13" s="839"/>
      <c r="O13" s="783"/>
      <c r="P13" s="783"/>
      <c r="Q13" s="783"/>
      <c r="R13" s="783"/>
      <c r="S13" s="783"/>
      <c r="T13" s="783"/>
      <c r="U13" s="783"/>
      <c r="V13" s="783"/>
      <c r="W13" s="783"/>
      <c r="X13" s="783"/>
      <c r="Y13" s="783"/>
      <c r="Z13" s="783"/>
      <c r="AA13" s="783"/>
      <c r="AB13" s="783"/>
      <c r="AC13" s="783"/>
      <c r="AD13" s="783"/>
      <c r="AE13" s="783"/>
      <c r="AF13" s="783"/>
      <c r="AG13" s="783"/>
      <c r="AH13" s="783"/>
      <c r="AI13" s="783"/>
      <c r="AJ13" s="783"/>
      <c r="AK13" s="783"/>
      <c r="AL13" s="783"/>
      <c r="AM13" s="783"/>
      <c r="AN13" s="783"/>
      <c r="AO13" s="783"/>
      <c r="AP13" s="783"/>
      <c r="AQ13" s="783"/>
      <c r="AR13" s="783"/>
      <c r="AS13" s="783"/>
      <c r="AT13" s="783"/>
      <c r="AU13" s="783"/>
      <c r="AV13" s="783"/>
      <c r="AW13" s="783"/>
      <c r="AX13" s="783"/>
      <c r="AY13" s="783"/>
      <c r="AZ13" s="783"/>
      <c r="BA13" s="783"/>
      <c r="BB13" s="783"/>
      <c r="BC13" s="783"/>
      <c r="BD13" s="783"/>
      <c r="BE13" s="783"/>
      <c r="BF13" s="783"/>
      <c r="BG13" s="783"/>
      <c r="BH13" s="783"/>
      <c r="BI13" s="783"/>
      <c r="BJ13" s="783"/>
      <c r="BK13" s="783"/>
      <c r="BL13" s="783"/>
      <c r="BM13" s="783"/>
      <c r="BN13" s="783"/>
      <c r="BO13" s="783"/>
      <c r="BP13" s="783"/>
      <c r="BQ13" s="783"/>
      <c r="BR13" s="783"/>
      <c r="BS13" s="783"/>
      <c r="BT13" s="783"/>
    </row>
    <row r="14" spans="1:72" s="701" customFormat="1" ht="33.75" customHeight="1" x14ac:dyDescent="0.25">
      <c r="A14" s="686">
        <v>1033</v>
      </c>
      <c r="B14" s="704" t="s">
        <v>661</v>
      </c>
      <c r="C14" s="736" t="s">
        <v>736</v>
      </c>
      <c r="D14" s="703">
        <v>61989762</v>
      </c>
      <c r="E14" s="702" t="s">
        <v>514</v>
      </c>
      <c r="F14" s="840"/>
      <c r="G14" s="841"/>
      <c r="H14" s="841"/>
      <c r="I14" s="841"/>
      <c r="J14" s="841"/>
      <c r="K14" s="841"/>
      <c r="L14" s="841"/>
      <c r="M14" s="841"/>
      <c r="N14" s="841"/>
      <c r="O14" s="783"/>
      <c r="P14" s="783"/>
      <c r="Q14" s="783"/>
      <c r="R14" s="783"/>
      <c r="S14" s="783"/>
      <c r="T14" s="783"/>
      <c r="U14" s="783"/>
      <c r="V14" s="783"/>
      <c r="W14" s="783"/>
      <c r="X14" s="783"/>
      <c r="Y14" s="783"/>
      <c r="Z14" s="783"/>
      <c r="AA14" s="783"/>
      <c r="AB14" s="783"/>
      <c r="AC14" s="783"/>
      <c r="AD14" s="783"/>
      <c r="AE14" s="783"/>
      <c r="AF14" s="783"/>
      <c r="AG14" s="783"/>
      <c r="AH14" s="783"/>
      <c r="AI14" s="783"/>
      <c r="AJ14" s="783"/>
      <c r="AK14" s="783"/>
      <c r="AL14" s="783"/>
      <c r="AM14" s="783"/>
      <c r="AN14" s="783"/>
      <c r="AO14" s="783"/>
      <c r="AP14" s="783"/>
      <c r="AQ14" s="783"/>
      <c r="AR14" s="783"/>
      <c r="AS14" s="783"/>
      <c r="AT14" s="783"/>
      <c r="AU14" s="783"/>
      <c r="AV14" s="783"/>
      <c r="AW14" s="783"/>
      <c r="AX14" s="783"/>
      <c r="AY14" s="783"/>
      <c r="AZ14" s="783"/>
      <c r="BA14" s="783"/>
      <c r="BB14" s="783"/>
      <c r="BC14" s="783"/>
      <c r="BD14" s="783"/>
      <c r="BE14" s="783"/>
      <c r="BF14" s="783"/>
      <c r="BG14" s="783"/>
      <c r="BH14" s="783"/>
      <c r="BI14" s="783"/>
      <c r="BJ14" s="783"/>
      <c r="BK14" s="783"/>
      <c r="BL14" s="783"/>
      <c r="BM14" s="783"/>
      <c r="BN14" s="783"/>
      <c r="BO14" s="783"/>
      <c r="BP14" s="783"/>
      <c r="BQ14" s="783"/>
      <c r="BR14" s="783"/>
      <c r="BS14" s="783"/>
      <c r="BT14" s="783"/>
    </row>
    <row r="15" spans="1:72" s="701" customFormat="1" ht="32.25" customHeight="1" x14ac:dyDescent="0.25">
      <c r="A15" s="686">
        <v>1034</v>
      </c>
      <c r="B15" s="704" t="s">
        <v>660</v>
      </c>
      <c r="C15" s="736" t="s">
        <v>775</v>
      </c>
      <c r="D15" s="703">
        <v>61989771</v>
      </c>
      <c r="E15" s="702" t="s">
        <v>514</v>
      </c>
      <c r="F15" s="838" t="s">
        <v>703</v>
      </c>
      <c r="G15" s="839"/>
      <c r="H15" s="839"/>
      <c r="I15" s="839"/>
      <c r="J15" s="839"/>
      <c r="K15" s="839"/>
      <c r="L15" s="839"/>
      <c r="M15" s="839"/>
      <c r="N15" s="839"/>
      <c r="O15" s="783"/>
      <c r="P15" s="783"/>
      <c r="Q15" s="783"/>
      <c r="R15" s="783"/>
      <c r="S15" s="783"/>
      <c r="T15" s="783"/>
      <c r="U15" s="783"/>
      <c r="V15" s="783"/>
      <c r="W15" s="783"/>
      <c r="X15" s="783"/>
      <c r="Y15" s="783"/>
      <c r="Z15" s="783"/>
      <c r="AA15" s="783"/>
      <c r="AB15" s="783"/>
      <c r="AC15" s="783"/>
      <c r="AD15" s="783"/>
      <c r="AE15" s="783"/>
      <c r="AF15" s="783"/>
      <c r="AG15" s="783"/>
      <c r="AH15" s="783"/>
      <c r="AI15" s="783"/>
      <c r="AJ15" s="783"/>
      <c r="AK15" s="783"/>
      <c r="AL15" s="783"/>
      <c r="AM15" s="783"/>
      <c r="AN15" s="783"/>
      <c r="AO15" s="783"/>
      <c r="AP15" s="783"/>
      <c r="AQ15" s="783"/>
      <c r="AR15" s="783"/>
      <c r="AS15" s="783"/>
      <c r="AT15" s="783"/>
      <c r="AU15" s="783"/>
      <c r="AV15" s="783"/>
      <c r="AW15" s="783"/>
      <c r="AX15" s="783"/>
      <c r="AY15" s="783"/>
      <c r="AZ15" s="783"/>
      <c r="BA15" s="783"/>
      <c r="BB15" s="783"/>
      <c r="BC15" s="783"/>
      <c r="BD15" s="783"/>
      <c r="BE15" s="783"/>
      <c r="BF15" s="783"/>
      <c r="BG15" s="783"/>
      <c r="BH15" s="783"/>
      <c r="BI15" s="783"/>
      <c r="BJ15" s="783"/>
      <c r="BK15" s="783"/>
      <c r="BL15" s="783"/>
      <c r="BM15" s="783"/>
      <c r="BN15" s="783"/>
      <c r="BO15" s="783"/>
      <c r="BP15" s="783"/>
      <c r="BQ15" s="783"/>
      <c r="BR15" s="783"/>
      <c r="BS15" s="783"/>
      <c r="BT15" s="783"/>
    </row>
    <row r="16" spans="1:72" s="701" customFormat="1" ht="32.25" customHeight="1" x14ac:dyDescent="0.25">
      <c r="A16" s="686">
        <v>1036</v>
      </c>
      <c r="B16" s="704" t="s">
        <v>659</v>
      </c>
      <c r="C16" s="736" t="s">
        <v>894</v>
      </c>
      <c r="D16" s="699">
        <v>61985988</v>
      </c>
      <c r="E16" s="702" t="s">
        <v>519</v>
      </c>
      <c r="F16" s="838" t="s">
        <v>895</v>
      </c>
      <c r="G16" s="839"/>
      <c r="H16" s="839"/>
      <c r="I16" s="839"/>
      <c r="J16" s="839"/>
      <c r="K16" s="839"/>
      <c r="L16" s="839"/>
      <c r="M16" s="839"/>
      <c r="N16" s="839"/>
      <c r="O16" s="783"/>
      <c r="P16" s="783"/>
      <c r="Q16" s="783"/>
      <c r="R16" s="783"/>
      <c r="S16" s="783"/>
      <c r="T16" s="783"/>
      <c r="U16" s="783"/>
      <c r="V16" s="783"/>
      <c r="W16" s="783"/>
      <c r="X16" s="783"/>
      <c r="Y16" s="783"/>
      <c r="Z16" s="783"/>
      <c r="AA16" s="783"/>
      <c r="AB16" s="783"/>
      <c r="AC16" s="783"/>
      <c r="AD16" s="783"/>
      <c r="AE16" s="783"/>
      <c r="AF16" s="783"/>
      <c r="AG16" s="783"/>
      <c r="AH16" s="783"/>
      <c r="AI16" s="783"/>
      <c r="AJ16" s="783"/>
      <c r="AK16" s="783"/>
      <c r="AL16" s="783"/>
      <c r="AM16" s="783"/>
      <c r="AN16" s="783"/>
      <c r="AO16" s="783"/>
      <c r="AP16" s="783"/>
      <c r="AQ16" s="783"/>
      <c r="AR16" s="783"/>
      <c r="AS16" s="783"/>
      <c r="AT16" s="783"/>
      <c r="AU16" s="783"/>
      <c r="AV16" s="783"/>
      <c r="AW16" s="783"/>
      <c r="AX16" s="783"/>
      <c r="AY16" s="783"/>
      <c r="AZ16" s="783"/>
      <c r="BA16" s="783"/>
      <c r="BB16" s="783"/>
      <c r="BC16" s="783"/>
      <c r="BD16" s="783"/>
      <c r="BE16" s="783"/>
      <c r="BF16" s="783"/>
      <c r="BG16" s="783"/>
      <c r="BH16" s="783"/>
      <c r="BI16" s="783"/>
      <c r="BJ16" s="783"/>
      <c r="BK16" s="783"/>
      <c r="BL16" s="783"/>
      <c r="BM16" s="783"/>
      <c r="BN16" s="783"/>
      <c r="BO16" s="783"/>
      <c r="BP16" s="783"/>
      <c r="BQ16" s="783"/>
      <c r="BR16" s="783"/>
      <c r="BS16" s="783"/>
      <c r="BT16" s="783"/>
    </row>
    <row r="17" spans="1:72" s="701" customFormat="1" ht="30" customHeight="1" x14ac:dyDescent="0.25">
      <c r="A17" s="686">
        <v>1037</v>
      </c>
      <c r="B17" s="704" t="s">
        <v>658</v>
      </c>
      <c r="C17" s="705" t="s">
        <v>776</v>
      </c>
      <c r="D17" s="699">
        <v>49558978</v>
      </c>
      <c r="E17" s="702" t="s">
        <v>519</v>
      </c>
      <c r="F17" s="838" t="s">
        <v>896</v>
      </c>
      <c r="G17" s="839"/>
      <c r="H17" s="839"/>
      <c r="I17" s="839"/>
      <c r="J17" s="839"/>
      <c r="K17" s="839"/>
      <c r="L17" s="839"/>
      <c r="M17" s="839"/>
      <c r="N17" s="839"/>
      <c r="O17" s="783"/>
      <c r="P17" s="783"/>
      <c r="Q17" s="783"/>
      <c r="R17" s="783"/>
      <c r="S17" s="783"/>
      <c r="T17" s="783"/>
      <c r="U17" s="783"/>
      <c r="V17" s="783"/>
      <c r="W17" s="783"/>
      <c r="X17" s="783"/>
      <c r="Y17" s="783"/>
      <c r="Z17" s="783"/>
      <c r="AA17" s="783"/>
      <c r="AB17" s="783"/>
      <c r="AC17" s="783"/>
      <c r="AD17" s="783"/>
      <c r="AE17" s="783"/>
      <c r="AF17" s="783"/>
      <c r="AG17" s="783"/>
      <c r="AH17" s="783"/>
      <c r="AI17" s="783"/>
      <c r="AJ17" s="783"/>
      <c r="AK17" s="783"/>
      <c r="AL17" s="783"/>
      <c r="AM17" s="783"/>
      <c r="AN17" s="783"/>
      <c r="AO17" s="783"/>
      <c r="AP17" s="783"/>
      <c r="AQ17" s="783"/>
      <c r="AR17" s="783"/>
      <c r="AS17" s="783"/>
      <c r="AT17" s="783"/>
      <c r="AU17" s="783"/>
      <c r="AV17" s="783"/>
      <c r="AW17" s="783"/>
      <c r="AX17" s="783"/>
      <c r="AY17" s="783"/>
      <c r="AZ17" s="783"/>
      <c r="BA17" s="783"/>
      <c r="BB17" s="783"/>
      <c r="BC17" s="783"/>
      <c r="BD17" s="783"/>
      <c r="BE17" s="783"/>
      <c r="BF17" s="783"/>
      <c r="BG17" s="783"/>
      <c r="BH17" s="783"/>
      <c r="BI17" s="783"/>
      <c r="BJ17" s="783"/>
      <c r="BK17" s="783"/>
      <c r="BL17" s="783"/>
      <c r="BM17" s="783"/>
      <c r="BN17" s="783"/>
      <c r="BO17" s="783"/>
      <c r="BP17" s="783"/>
      <c r="BQ17" s="783"/>
      <c r="BR17" s="783"/>
      <c r="BS17" s="783"/>
      <c r="BT17" s="783"/>
    </row>
    <row r="18" spans="1:72" s="701" customFormat="1" ht="32.25" customHeight="1" x14ac:dyDescent="0.25">
      <c r="A18" s="686">
        <v>1038</v>
      </c>
      <c r="B18" s="704" t="s">
        <v>657</v>
      </c>
      <c r="C18" s="738" t="s">
        <v>777</v>
      </c>
      <c r="D18" s="699">
        <v>61985953</v>
      </c>
      <c r="E18" s="702" t="s">
        <v>519</v>
      </c>
      <c r="F18" s="838" t="s">
        <v>704</v>
      </c>
      <c r="G18" s="839"/>
      <c r="H18" s="839"/>
      <c r="I18" s="839"/>
      <c r="J18" s="839"/>
      <c r="K18" s="839"/>
      <c r="L18" s="839"/>
      <c r="M18" s="839"/>
      <c r="N18" s="839"/>
      <c r="O18" s="783"/>
      <c r="P18" s="783"/>
      <c r="Q18" s="783"/>
      <c r="R18" s="783"/>
      <c r="S18" s="783"/>
      <c r="T18" s="783"/>
      <c r="U18" s="783"/>
      <c r="V18" s="783"/>
      <c r="W18" s="783"/>
      <c r="X18" s="783"/>
      <c r="Y18" s="783"/>
      <c r="Z18" s="783"/>
      <c r="AA18" s="783"/>
      <c r="AB18" s="783"/>
      <c r="AC18" s="783"/>
      <c r="AD18" s="783"/>
      <c r="AE18" s="783"/>
      <c r="AF18" s="783"/>
      <c r="AG18" s="783"/>
      <c r="AH18" s="783"/>
      <c r="AI18" s="783"/>
      <c r="AJ18" s="783"/>
      <c r="AK18" s="783"/>
      <c r="AL18" s="783"/>
      <c r="AM18" s="783"/>
      <c r="AN18" s="783"/>
      <c r="AO18" s="783"/>
      <c r="AP18" s="783"/>
      <c r="AQ18" s="783"/>
      <c r="AR18" s="783"/>
      <c r="AS18" s="783"/>
      <c r="AT18" s="783"/>
      <c r="AU18" s="783"/>
      <c r="AV18" s="783"/>
      <c r="AW18" s="783"/>
      <c r="AX18" s="783"/>
      <c r="AY18" s="783"/>
      <c r="AZ18" s="783"/>
      <c r="BA18" s="783"/>
      <c r="BB18" s="783"/>
      <c r="BC18" s="783"/>
      <c r="BD18" s="783"/>
      <c r="BE18" s="783"/>
      <c r="BF18" s="783"/>
      <c r="BG18" s="783"/>
      <c r="BH18" s="783"/>
      <c r="BI18" s="783"/>
      <c r="BJ18" s="783"/>
      <c r="BK18" s="783"/>
      <c r="BL18" s="783"/>
      <c r="BM18" s="783"/>
      <c r="BN18" s="783"/>
      <c r="BO18" s="783"/>
      <c r="BP18" s="783"/>
      <c r="BQ18" s="783"/>
      <c r="BR18" s="783"/>
      <c r="BS18" s="783"/>
      <c r="BT18" s="783"/>
    </row>
    <row r="19" spans="1:72" s="718" customFormat="1" ht="29.25" customHeight="1" x14ac:dyDescent="0.25">
      <c r="A19" s="686">
        <v>1040</v>
      </c>
      <c r="B19" s="704" t="s">
        <v>656</v>
      </c>
      <c r="C19" s="736" t="s">
        <v>778</v>
      </c>
      <c r="D19" s="703">
        <v>49589768</v>
      </c>
      <c r="E19" s="702" t="s">
        <v>527</v>
      </c>
      <c r="F19" s="838" t="s">
        <v>705</v>
      </c>
      <c r="G19" s="839"/>
      <c r="H19" s="839"/>
      <c r="I19" s="839"/>
      <c r="J19" s="839"/>
      <c r="K19" s="839"/>
      <c r="L19" s="839"/>
      <c r="M19" s="839"/>
      <c r="N19" s="839"/>
      <c r="O19" s="784"/>
      <c r="P19" s="784"/>
      <c r="Q19" s="784"/>
      <c r="R19" s="784"/>
      <c r="S19" s="784"/>
      <c r="T19" s="784"/>
      <c r="U19" s="784"/>
      <c r="V19" s="784"/>
      <c r="W19" s="784"/>
      <c r="X19" s="784"/>
      <c r="Y19" s="784"/>
      <c r="Z19" s="784"/>
      <c r="AA19" s="784"/>
      <c r="AB19" s="784"/>
      <c r="AC19" s="784"/>
      <c r="AD19" s="784"/>
      <c r="AE19" s="784"/>
      <c r="AF19" s="784"/>
      <c r="AG19" s="784"/>
      <c r="AH19" s="784"/>
      <c r="AI19" s="784"/>
      <c r="AJ19" s="784"/>
      <c r="AK19" s="784"/>
      <c r="AL19" s="784"/>
      <c r="AM19" s="784"/>
      <c r="AN19" s="784"/>
      <c r="AO19" s="784"/>
      <c r="AP19" s="784"/>
      <c r="AQ19" s="784"/>
      <c r="AR19" s="784"/>
      <c r="AS19" s="784"/>
      <c r="AT19" s="784"/>
      <c r="AU19" s="784"/>
      <c r="AV19" s="784"/>
      <c r="AW19" s="784"/>
      <c r="AX19" s="784"/>
      <c r="AY19" s="784"/>
      <c r="AZ19" s="784"/>
      <c r="BA19" s="784"/>
      <c r="BB19" s="784"/>
      <c r="BC19" s="784"/>
      <c r="BD19" s="784"/>
      <c r="BE19" s="784"/>
      <c r="BF19" s="784"/>
      <c r="BG19" s="784"/>
      <c r="BH19" s="784"/>
      <c r="BI19" s="784"/>
      <c r="BJ19" s="784"/>
      <c r="BK19" s="784"/>
      <c r="BL19" s="784"/>
      <c r="BM19" s="784"/>
      <c r="BN19" s="784"/>
      <c r="BO19" s="784"/>
      <c r="BP19" s="784"/>
      <c r="BQ19" s="784"/>
      <c r="BR19" s="784"/>
      <c r="BS19" s="784"/>
      <c r="BT19" s="784"/>
    </row>
    <row r="20" spans="1:72" s="718" customFormat="1" ht="26.25" customHeight="1" x14ac:dyDescent="0.25">
      <c r="A20" s="686">
        <v>1041</v>
      </c>
      <c r="B20" s="704" t="s">
        <v>655</v>
      </c>
      <c r="C20" s="736" t="s">
        <v>779</v>
      </c>
      <c r="D20" s="703">
        <v>49589725</v>
      </c>
      <c r="E20" s="702" t="s">
        <v>527</v>
      </c>
      <c r="F20" s="838" t="s">
        <v>706</v>
      </c>
      <c r="G20" s="839"/>
      <c r="H20" s="839"/>
      <c r="I20" s="839"/>
      <c r="J20" s="839"/>
      <c r="K20" s="839"/>
      <c r="L20" s="839"/>
      <c r="M20" s="839"/>
      <c r="N20" s="839"/>
      <c r="O20" s="784"/>
      <c r="P20" s="784"/>
      <c r="Q20" s="784"/>
      <c r="R20" s="784"/>
      <c r="S20" s="784"/>
      <c r="T20" s="784"/>
      <c r="U20" s="784"/>
      <c r="V20" s="784"/>
      <c r="W20" s="784"/>
      <c r="X20" s="784"/>
      <c r="Y20" s="784"/>
      <c r="Z20" s="784"/>
      <c r="AA20" s="784"/>
      <c r="AB20" s="784"/>
      <c r="AC20" s="784"/>
      <c r="AD20" s="784"/>
      <c r="AE20" s="784"/>
      <c r="AF20" s="784"/>
      <c r="AG20" s="784"/>
      <c r="AH20" s="784"/>
      <c r="AI20" s="784"/>
      <c r="AJ20" s="784"/>
      <c r="AK20" s="784"/>
      <c r="AL20" s="784"/>
      <c r="AM20" s="784"/>
      <c r="AN20" s="784"/>
      <c r="AO20" s="784"/>
      <c r="AP20" s="784"/>
      <c r="AQ20" s="784"/>
      <c r="AR20" s="784"/>
      <c r="AS20" s="784"/>
      <c r="AT20" s="784"/>
      <c r="AU20" s="784"/>
      <c r="AV20" s="784"/>
      <c r="AW20" s="784"/>
      <c r="AX20" s="784"/>
      <c r="AY20" s="784"/>
      <c r="AZ20" s="784"/>
      <c r="BA20" s="784"/>
      <c r="BB20" s="784"/>
      <c r="BC20" s="784"/>
      <c r="BD20" s="784"/>
      <c r="BE20" s="784"/>
      <c r="BF20" s="784"/>
      <c r="BG20" s="784"/>
      <c r="BH20" s="784"/>
      <c r="BI20" s="784"/>
      <c r="BJ20" s="784"/>
      <c r="BK20" s="784"/>
      <c r="BL20" s="784"/>
      <c r="BM20" s="784"/>
      <c r="BN20" s="784"/>
      <c r="BO20" s="784"/>
      <c r="BP20" s="784"/>
      <c r="BQ20" s="784"/>
      <c r="BR20" s="784"/>
      <c r="BS20" s="784"/>
      <c r="BT20" s="784"/>
    </row>
    <row r="21" spans="1:72" s="718" customFormat="1" ht="30.75" customHeight="1" x14ac:dyDescent="0.25">
      <c r="A21" s="686">
        <v>1043</v>
      </c>
      <c r="B21" s="704" t="s">
        <v>654</v>
      </c>
      <c r="C21" s="705" t="s">
        <v>780</v>
      </c>
      <c r="D21" s="699">
        <v>68911513</v>
      </c>
      <c r="E21" s="702" t="s">
        <v>516</v>
      </c>
      <c r="F21" s="838" t="s">
        <v>707</v>
      </c>
      <c r="G21" s="839"/>
      <c r="H21" s="839"/>
      <c r="I21" s="839"/>
      <c r="J21" s="839"/>
      <c r="K21" s="839"/>
      <c r="L21" s="839"/>
      <c r="M21" s="839"/>
      <c r="N21" s="839"/>
      <c r="O21" s="784"/>
      <c r="P21" s="784"/>
      <c r="Q21" s="784"/>
      <c r="R21" s="784"/>
      <c r="S21" s="784"/>
      <c r="T21" s="784"/>
      <c r="U21" s="784"/>
      <c r="V21" s="784"/>
      <c r="W21" s="784"/>
      <c r="X21" s="784"/>
      <c r="Y21" s="784"/>
      <c r="Z21" s="784"/>
      <c r="AA21" s="784"/>
      <c r="AB21" s="784"/>
      <c r="AC21" s="784"/>
      <c r="AD21" s="784"/>
      <c r="AE21" s="784"/>
      <c r="AF21" s="784"/>
      <c r="AG21" s="784"/>
      <c r="AH21" s="784"/>
      <c r="AI21" s="784"/>
      <c r="AJ21" s="784"/>
      <c r="AK21" s="784"/>
      <c r="AL21" s="784"/>
      <c r="AM21" s="784"/>
      <c r="AN21" s="784"/>
      <c r="AO21" s="784"/>
      <c r="AP21" s="784"/>
      <c r="AQ21" s="784"/>
      <c r="AR21" s="784"/>
      <c r="AS21" s="784"/>
      <c r="AT21" s="784"/>
      <c r="AU21" s="784"/>
      <c r="AV21" s="784"/>
      <c r="AW21" s="784"/>
      <c r="AX21" s="784"/>
      <c r="AY21" s="784"/>
      <c r="AZ21" s="784"/>
      <c r="BA21" s="784"/>
      <c r="BB21" s="784"/>
      <c r="BC21" s="784"/>
      <c r="BD21" s="784"/>
      <c r="BE21" s="784"/>
      <c r="BF21" s="784"/>
      <c r="BG21" s="784"/>
      <c r="BH21" s="784"/>
      <c r="BI21" s="784"/>
      <c r="BJ21" s="784"/>
      <c r="BK21" s="784"/>
      <c r="BL21" s="784"/>
      <c r="BM21" s="784"/>
      <c r="BN21" s="784"/>
      <c r="BO21" s="784"/>
      <c r="BP21" s="784"/>
      <c r="BQ21" s="784"/>
      <c r="BR21" s="784"/>
      <c r="BS21" s="784"/>
      <c r="BT21" s="784"/>
    </row>
    <row r="22" spans="1:72" s="718" customFormat="1" ht="31.5" customHeight="1" x14ac:dyDescent="0.25">
      <c r="A22" s="686">
        <v>1100</v>
      </c>
      <c r="B22" s="704" t="s">
        <v>653</v>
      </c>
      <c r="C22" s="736" t="s">
        <v>781</v>
      </c>
      <c r="D22" s="709" t="s">
        <v>652</v>
      </c>
      <c r="E22" s="708" t="s">
        <v>514</v>
      </c>
      <c r="F22" s="838" t="s">
        <v>685</v>
      </c>
      <c r="G22" s="839"/>
      <c r="H22" s="839"/>
      <c r="I22" s="839"/>
      <c r="J22" s="839"/>
      <c r="K22" s="839"/>
      <c r="L22" s="839"/>
      <c r="M22" s="839"/>
      <c r="N22" s="839"/>
      <c r="O22" s="784"/>
      <c r="P22" s="784"/>
      <c r="Q22" s="784"/>
      <c r="R22" s="784"/>
      <c r="S22" s="784"/>
      <c r="T22" s="784"/>
      <c r="U22" s="784"/>
      <c r="V22" s="784"/>
      <c r="W22" s="784"/>
      <c r="X22" s="784"/>
      <c r="Y22" s="784"/>
      <c r="Z22" s="784"/>
      <c r="AA22" s="784"/>
      <c r="AB22" s="784"/>
      <c r="AC22" s="784"/>
      <c r="AD22" s="784"/>
      <c r="AE22" s="784"/>
      <c r="AF22" s="784"/>
      <c r="AG22" s="784"/>
      <c r="AH22" s="784"/>
      <c r="AI22" s="784"/>
      <c r="AJ22" s="784"/>
      <c r="AK22" s="784"/>
      <c r="AL22" s="784"/>
      <c r="AM22" s="784"/>
      <c r="AN22" s="784"/>
      <c r="AO22" s="784"/>
      <c r="AP22" s="784"/>
      <c r="AQ22" s="784"/>
      <c r="AR22" s="784"/>
      <c r="AS22" s="784"/>
      <c r="AT22" s="784"/>
      <c r="AU22" s="784"/>
      <c r="AV22" s="784"/>
      <c r="AW22" s="784"/>
      <c r="AX22" s="784"/>
      <c r="AY22" s="784"/>
      <c r="AZ22" s="784"/>
      <c r="BA22" s="784"/>
      <c r="BB22" s="784"/>
      <c r="BC22" s="784"/>
      <c r="BD22" s="784"/>
      <c r="BE22" s="784"/>
      <c r="BF22" s="784"/>
      <c r="BG22" s="784"/>
      <c r="BH22" s="784"/>
      <c r="BI22" s="784"/>
      <c r="BJ22" s="784"/>
      <c r="BK22" s="784"/>
      <c r="BL22" s="784"/>
      <c r="BM22" s="784"/>
      <c r="BN22" s="784"/>
      <c r="BO22" s="784"/>
      <c r="BP22" s="784"/>
      <c r="BQ22" s="784"/>
      <c r="BR22" s="784"/>
      <c r="BS22" s="784"/>
      <c r="BT22" s="784"/>
    </row>
    <row r="23" spans="1:72" s="718" customFormat="1" ht="29.25" customHeight="1" x14ac:dyDescent="0.25">
      <c r="A23" s="686">
        <v>1101</v>
      </c>
      <c r="B23" s="704" t="s">
        <v>651</v>
      </c>
      <c r="C23" s="736" t="s">
        <v>783</v>
      </c>
      <c r="D23" s="709" t="s">
        <v>650</v>
      </c>
      <c r="E23" s="708" t="s">
        <v>514</v>
      </c>
      <c r="F23" s="838" t="s">
        <v>684</v>
      </c>
      <c r="G23" s="839"/>
      <c r="H23" s="839"/>
      <c r="I23" s="839"/>
      <c r="J23" s="839"/>
      <c r="K23" s="839"/>
      <c r="L23" s="839"/>
      <c r="M23" s="839"/>
      <c r="N23" s="839"/>
      <c r="O23" s="784"/>
      <c r="P23" s="784"/>
      <c r="Q23" s="784"/>
      <c r="R23" s="784"/>
      <c r="S23" s="784"/>
      <c r="T23" s="784"/>
      <c r="U23" s="784"/>
      <c r="V23" s="784"/>
      <c r="W23" s="784"/>
      <c r="X23" s="784"/>
      <c r="Y23" s="784"/>
      <c r="Z23" s="784"/>
      <c r="AA23" s="784"/>
      <c r="AB23" s="784"/>
      <c r="AC23" s="784"/>
      <c r="AD23" s="784"/>
      <c r="AE23" s="784"/>
      <c r="AF23" s="784"/>
      <c r="AG23" s="784"/>
      <c r="AH23" s="784"/>
      <c r="AI23" s="784"/>
      <c r="AJ23" s="784"/>
      <c r="AK23" s="784"/>
      <c r="AL23" s="784"/>
      <c r="AM23" s="784"/>
      <c r="AN23" s="784"/>
      <c r="AO23" s="784"/>
      <c r="AP23" s="784"/>
      <c r="AQ23" s="784"/>
      <c r="AR23" s="784"/>
      <c r="AS23" s="784"/>
      <c r="AT23" s="784"/>
      <c r="AU23" s="784"/>
      <c r="AV23" s="784"/>
      <c r="AW23" s="784"/>
      <c r="AX23" s="784"/>
      <c r="AY23" s="784"/>
      <c r="AZ23" s="784"/>
      <c r="BA23" s="784"/>
      <c r="BB23" s="784"/>
      <c r="BC23" s="784"/>
      <c r="BD23" s="784"/>
      <c r="BE23" s="784"/>
      <c r="BF23" s="784"/>
      <c r="BG23" s="784"/>
      <c r="BH23" s="784"/>
      <c r="BI23" s="784"/>
      <c r="BJ23" s="784"/>
      <c r="BK23" s="784"/>
      <c r="BL23" s="784"/>
      <c r="BM23" s="784"/>
      <c r="BN23" s="784"/>
      <c r="BO23" s="784"/>
      <c r="BP23" s="784"/>
      <c r="BQ23" s="784"/>
      <c r="BR23" s="784"/>
      <c r="BS23" s="784"/>
      <c r="BT23" s="784"/>
    </row>
    <row r="24" spans="1:72" s="718" customFormat="1" ht="29.25" customHeight="1" x14ac:dyDescent="0.25">
      <c r="A24" s="686">
        <v>1102</v>
      </c>
      <c r="B24" s="704" t="s">
        <v>649</v>
      </c>
      <c r="C24" s="735" t="s">
        <v>839</v>
      </c>
      <c r="D24" s="709" t="s">
        <v>648</v>
      </c>
      <c r="E24" s="708" t="s">
        <v>514</v>
      </c>
      <c r="F24" s="838" t="s">
        <v>838</v>
      </c>
      <c r="G24" s="839"/>
      <c r="H24" s="839"/>
      <c r="I24" s="839"/>
      <c r="J24" s="839"/>
      <c r="K24" s="839"/>
      <c r="L24" s="839"/>
      <c r="M24" s="839"/>
      <c r="N24" s="839"/>
      <c r="O24" s="784"/>
      <c r="P24" s="784"/>
      <c r="Q24" s="784"/>
      <c r="R24" s="784"/>
      <c r="S24" s="784"/>
      <c r="T24" s="784"/>
      <c r="U24" s="784"/>
      <c r="V24" s="784"/>
      <c r="W24" s="784"/>
      <c r="X24" s="784"/>
      <c r="Y24" s="784"/>
      <c r="Z24" s="784"/>
      <c r="AA24" s="784"/>
      <c r="AB24" s="784"/>
      <c r="AC24" s="784"/>
      <c r="AD24" s="784"/>
      <c r="AE24" s="784"/>
      <c r="AF24" s="784"/>
      <c r="AG24" s="784"/>
      <c r="AH24" s="784"/>
      <c r="AI24" s="784"/>
      <c r="AJ24" s="784"/>
      <c r="AK24" s="784"/>
      <c r="AL24" s="784"/>
      <c r="AM24" s="784"/>
      <c r="AN24" s="784"/>
      <c r="AO24" s="784"/>
      <c r="AP24" s="784"/>
      <c r="AQ24" s="784"/>
      <c r="AR24" s="784"/>
      <c r="AS24" s="784"/>
      <c r="AT24" s="784"/>
      <c r="AU24" s="784"/>
      <c r="AV24" s="784"/>
      <c r="AW24" s="784"/>
      <c r="AX24" s="784"/>
      <c r="AY24" s="784"/>
      <c r="AZ24" s="784"/>
      <c r="BA24" s="784"/>
      <c r="BB24" s="784"/>
      <c r="BC24" s="784"/>
      <c r="BD24" s="784"/>
      <c r="BE24" s="784"/>
      <c r="BF24" s="784"/>
      <c r="BG24" s="784"/>
      <c r="BH24" s="784"/>
      <c r="BI24" s="784"/>
      <c r="BJ24" s="784"/>
      <c r="BK24" s="784"/>
      <c r="BL24" s="784"/>
      <c r="BM24" s="784"/>
      <c r="BN24" s="784"/>
      <c r="BO24" s="784"/>
      <c r="BP24" s="784"/>
      <c r="BQ24" s="784"/>
      <c r="BR24" s="784"/>
      <c r="BS24" s="784"/>
      <c r="BT24" s="784"/>
    </row>
    <row r="25" spans="1:72" s="718" customFormat="1" ht="30.75" customHeight="1" x14ac:dyDescent="0.25">
      <c r="A25" s="686">
        <v>1103</v>
      </c>
      <c r="B25" s="704" t="s">
        <v>647</v>
      </c>
      <c r="C25" s="736" t="s">
        <v>784</v>
      </c>
      <c r="D25" s="709" t="s">
        <v>646</v>
      </c>
      <c r="E25" s="708" t="s">
        <v>514</v>
      </c>
      <c r="F25" s="838" t="s">
        <v>841</v>
      </c>
      <c r="G25" s="839"/>
      <c r="H25" s="839"/>
      <c r="I25" s="839"/>
      <c r="J25" s="839"/>
      <c r="K25" s="839"/>
      <c r="L25" s="839"/>
      <c r="M25" s="839"/>
      <c r="N25" s="839"/>
      <c r="O25" s="784"/>
      <c r="P25" s="784"/>
      <c r="Q25" s="784"/>
      <c r="R25" s="784"/>
      <c r="S25" s="784"/>
      <c r="T25" s="784"/>
      <c r="U25" s="784"/>
      <c r="V25" s="784"/>
      <c r="W25" s="784"/>
      <c r="X25" s="784"/>
      <c r="Y25" s="784"/>
      <c r="Z25" s="784"/>
      <c r="AA25" s="784"/>
      <c r="AB25" s="784"/>
      <c r="AC25" s="784"/>
      <c r="AD25" s="784"/>
      <c r="AE25" s="784"/>
      <c r="AF25" s="784"/>
      <c r="AG25" s="784"/>
      <c r="AH25" s="784"/>
      <c r="AI25" s="784"/>
      <c r="AJ25" s="784"/>
      <c r="AK25" s="784"/>
      <c r="AL25" s="784"/>
      <c r="AM25" s="784"/>
      <c r="AN25" s="784"/>
      <c r="AO25" s="784"/>
      <c r="AP25" s="784"/>
      <c r="AQ25" s="784"/>
      <c r="AR25" s="784"/>
      <c r="AS25" s="784"/>
      <c r="AT25" s="784"/>
      <c r="AU25" s="784"/>
      <c r="AV25" s="784"/>
      <c r="AW25" s="784"/>
      <c r="AX25" s="784"/>
      <c r="AY25" s="784"/>
      <c r="AZ25" s="784"/>
      <c r="BA25" s="784"/>
      <c r="BB25" s="784"/>
      <c r="BC25" s="784"/>
      <c r="BD25" s="784"/>
      <c r="BE25" s="784"/>
      <c r="BF25" s="784"/>
      <c r="BG25" s="784"/>
      <c r="BH25" s="784"/>
      <c r="BI25" s="784"/>
      <c r="BJ25" s="784"/>
      <c r="BK25" s="784"/>
      <c r="BL25" s="784"/>
      <c r="BM25" s="784"/>
      <c r="BN25" s="784"/>
      <c r="BO25" s="784"/>
      <c r="BP25" s="784"/>
      <c r="BQ25" s="784"/>
      <c r="BR25" s="784"/>
      <c r="BS25" s="784"/>
      <c r="BT25" s="784"/>
    </row>
    <row r="26" spans="1:72" s="718" customFormat="1" ht="27.75" customHeight="1" x14ac:dyDescent="0.25">
      <c r="A26" s="686">
        <v>1104</v>
      </c>
      <c r="B26" s="704" t="s">
        <v>645</v>
      </c>
      <c r="C26" s="736" t="s">
        <v>785</v>
      </c>
      <c r="D26" s="709" t="s">
        <v>644</v>
      </c>
      <c r="E26" s="708" t="s">
        <v>514</v>
      </c>
      <c r="F26" s="838" t="s">
        <v>840</v>
      </c>
      <c r="G26" s="839"/>
      <c r="H26" s="839"/>
      <c r="I26" s="839"/>
      <c r="J26" s="839"/>
      <c r="K26" s="839"/>
      <c r="L26" s="839"/>
      <c r="M26" s="839"/>
      <c r="N26" s="839"/>
      <c r="O26" s="784"/>
      <c r="P26" s="784"/>
      <c r="Q26" s="784"/>
      <c r="R26" s="784"/>
      <c r="S26" s="784"/>
      <c r="T26" s="784"/>
      <c r="U26" s="784"/>
      <c r="V26" s="784"/>
      <c r="W26" s="784"/>
      <c r="X26" s="784"/>
      <c r="Y26" s="784"/>
      <c r="Z26" s="784"/>
      <c r="AA26" s="784"/>
      <c r="AB26" s="784"/>
      <c r="AC26" s="784"/>
      <c r="AD26" s="784"/>
      <c r="AE26" s="784"/>
      <c r="AF26" s="784"/>
      <c r="AG26" s="784"/>
      <c r="AH26" s="784"/>
      <c r="AI26" s="784"/>
      <c r="AJ26" s="784"/>
      <c r="AK26" s="784"/>
      <c r="AL26" s="784"/>
      <c r="AM26" s="784"/>
      <c r="AN26" s="784"/>
      <c r="AO26" s="784"/>
      <c r="AP26" s="784"/>
      <c r="AQ26" s="784"/>
      <c r="AR26" s="784"/>
      <c r="AS26" s="784"/>
      <c r="AT26" s="784"/>
      <c r="AU26" s="784"/>
      <c r="AV26" s="784"/>
      <c r="AW26" s="784"/>
      <c r="AX26" s="784"/>
      <c r="AY26" s="784"/>
      <c r="AZ26" s="784"/>
      <c r="BA26" s="784"/>
      <c r="BB26" s="784"/>
      <c r="BC26" s="784"/>
      <c r="BD26" s="784"/>
      <c r="BE26" s="784"/>
      <c r="BF26" s="784"/>
      <c r="BG26" s="784"/>
      <c r="BH26" s="784"/>
      <c r="BI26" s="784"/>
      <c r="BJ26" s="784"/>
      <c r="BK26" s="784"/>
      <c r="BL26" s="784"/>
      <c r="BM26" s="784"/>
      <c r="BN26" s="784"/>
      <c r="BO26" s="784"/>
      <c r="BP26" s="784"/>
      <c r="BQ26" s="784"/>
      <c r="BR26" s="784"/>
      <c r="BS26" s="784"/>
      <c r="BT26" s="784"/>
    </row>
    <row r="27" spans="1:72" s="718" customFormat="1" ht="32.25" customHeight="1" x14ac:dyDescent="0.25">
      <c r="A27" s="686">
        <v>1105</v>
      </c>
      <c r="B27" s="704" t="s">
        <v>643</v>
      </c>
      <c r="C27" s="736" t="s">
        <v>737</v>
      </c>
      <c r="D27" s="709" t="s">
        <v>642</v>
      </c>
      <c r="E27" s="708" t="s">
        <v>514</v>
      </c>
      <c r="F27" s="840"/>
      <c r="G27" s="841"/>
      <c r="H27" s="841"/>
      <c r="I27" s="841"/>
      <c r="J27" s="841"/>
      <c r="K27" s="841"/>
      <c r="L27" s="841"/>
      <c r="M27" s="841"/>
      <c r="N27" s="841"/>
      <c r="O27" s="784"/>
      <c r="P27" s="784"/>
      <c r="Q27" s="784"/>
      <c r="R27" s="784"/>
      <c r="S27" s="784"/>
      <c r="T27" s="784"/>
      <c r="U27" s="784"/>
      <c r="V27" s="784"/>
      <c r="W27" s="784"/>
      <c r="X27" s="784"/>
      <c r="Y27" s="784"/>
      <c r="Z27" s="784"/>
      <c r="AA27" s="784"/>
      <c r="AB27" s="784"/>
      <c r="AC27" s="784"/>
      <c r="AD27" s="784"/>
      <c r="AE27" s="784"/>
      <c r="AF27" s="784"/>
      <c r="AG27" s="784"/>
      <c r="AH27" s="784"/>
      <c r="AI27" s="784"/>
      <c r="AJ27" s="784"/>
      <c r="AK27" s="784"/>
      <c r="AL27" s="784"/>
      <c r="AM27" s="784"/>
      <c r="AN27" s="784"/>
      <c r="AO27" s="784"/>
      <c r="AP27" s="784"/>
      <c r="AQ27" s="784"/>
      <c r="AR27" s="784"/>
      <c r="AS27" s="784"/>
      <c r="AT27" s="784"/>
      <c r="AU27" s="784"/>
      <c r="AV27" s="784"/>
      <c r="AW27" s="784"/>
      <c r="AX27" s="784"/>
      <c r="AY27" s="784"/>
      <c r="AZ27" s="784"/>
      <c r="BA27" s="784"/>
      <c r="BB27" s="784"/>
      <c r="BC27" s="784"/>
      <c r="BD27" s="784"/>
      <c r="BE27" s="784"/>
      <c r="BF27" s="784"/>
      <c r="BG27" s="784"/>
      <c r="BH27" s="784"/>
      <c r="BI27" s="784"/>
      <c r="BJ27" s="784"/>
      <c r="BK27" s="784"/>
      <c r="BL27" s="784"/>
      <c r="BM27" s="784"/>
      <c r="BN27" s="784"/>
      <c r="BO27" s="784"/>
      <c r="BP27" s="784"/>
      <c r="BQ27" s="784"/>
      <c r="BR27" s="784"/>
      <c r="BS27" s="784"/>
      <c r="BT27" s="784"/>
    </row>
    <row r="28" spans="1:72" s="718" customFormat="1" ht="30" customHeight="1" x14ac:dyDescent="0.25">
      <c r="A28" s="686">
        <v>1106</v>
      </c>
      <c r="B28" s="704" t="s">
        <v>641</v>
      </c>
      <c r="C28" s="705" t="s">
        <v>786</v>
      </c>
      <c r="D28" s="699">
        <v>47922206</v>
      </c>
      <c r="E28" s="702" t="s">
        <v>523</v>
      </c>
      <c r="F28" s="838" t="s">
        <v>787</v>
      </c>
      <c r="G28" s="839"/>
      <c r="H28" s="839"/>
      <c r="I28" s="839"/>
      <c r="J28" s="839"/>
      <c r="K28" s="839"/>
      <c r="L28" s="839"/>
      <c r="M28" s="839"/>
      <c r="N28" s="839"/>
      <c r="O28" s="784"/>
      <c r="P28" s="784"/>
      <c r="Q28" s="784"/>
      <c r="R28" s="784"/>
      <c r="S28" s="784"/>
      <c r="T28" s="784"/>
      <c r="U28" s="784"/>
      <c r="V28" s="784"/>
      <c r="W28" s="784"/>
      <c r="X28" s="784"/>
      <c r="Y28" s="784"/>
      <c r="Z28" s="784"/>
      <c r="AA28" s="784"/>
      <c r="AB28" s="784"/>
      <c r="AC28" s="784"/>
      <c r="AD28" s="784"/>
      <c r="AE28" s="784"/>
      <c r="AF28" s="784"/>
      <c r="AG28" s="784"/>
      <c r="AH28" s="784"/>
      <c r="AI28" s="784"/>
      <c r="AJ28" s="784"/>
      <c r="AK28" s="784"/>
      <c r="AL28" s="784"/>
      <c r="AM28" s="784"/>
      <c r="AN28" s="784"/>
      <c r="AO28" s="784"/>
      <c r="AP28" s="784"/>
      <c r="AQ28" s="784"/>
      <c r="AR28" s="784"/>
      <c r="AS28" s="784"/>
      <c r="AT28" s="784"/>
      <c r="AU28" s="784"/>
      <c r="AV28" s="784"/>
      <c r="AW28" s="784"/>
      <c r="AX28" s="784"/>
      <c r="AY28" s="784"/>
      <c r="AZ28" s="784"/>
      <c r="BA28" s="784"/>
      <c r="BB28" s="784"/>
      <c r="BC28" s="784"/>
      <c r="BD28" s="784"/>
      <c r="BE28" s="784"/>
      <c r="BF28" s="784"/>
      <c r="BG28" s="784"/>
      <c r="BH28" s="784"/>
      <c r="BI28" s="784"/>
      <c r="BJ28" s="784"/>
      <c r="BK28" s="784"/>
      <c r="BL28" s="784"/>
      <c r="BM28" s="784"/>
      <c r="BN28" s="784"/>
      <c r="BO28" s="784"/>
      <c r="BP28" s="784"/>
      <c r="BQ28" s="784"/>
      <c r="BR28" s="784"/>
      <c r="BS28" s="784"/>
      <c r="BT28" s="784"/>
    </row>
    <row r="29" spans="1:72" s="718" customFormat="1" ht="44.25" customHeight="1" x14ac:dyDescent="0.25">
      <c r="A29" s="686">
        <v>1108</v>
      </c>
      <c r="B29" s="704" t="s">
        <v>640</v>
      </c>
      <c r="C29" s="705" t="s">
        <v>869</v>
      </c>
      <c r="D29" s="778" t="s">
        <v>639</v>
      </c>
      <c r="E29" s="716" t="s">
        <v>519</v>
      </c>
      <c r="F29" s="838" t="s">
        <v>681</v>
      </c>
      <c r="G29" s="839"/>
      <c r="H29" s="839"/>
      <c r="I29" s="839"/>
      <c r="J29" s="839"/>
      <c r="K29" s="839"/>
      <c r="L29" s="839"/>
      <c r="M29" s="839"/>
      <c r="N29" s="839"/>
      <c r="O29" s="784"/>
      <c r="P29" s="784"/>
      <c r="Q29" s="784"/>
      <c r="R29" s="784"/>
      <c r="S29" s="784"/>
      <c r="T29" s="784"/>
      <c r="U29" s="784"/>
      <c r="V29" s="784"/>
      <c r="W29" s="784"/>
      <c r="X29" s="784"/>
      <c r="Y29" s="784"/>
      <c r="Z29" s="784"/>
      <c r="AA29" s="784"/>
      <c r="AB29" s="784"/>
      <c r="AC29" s="784"/>
      <c r="AD29" s="784"/>
      <c r="AE29" s="784"/>
      <c r="AF29" s="784"/>
      <c r="AG29" s="784"/>
      <c r="AH29" s="784"/>
      <c r="AI29" s="784"/>
      <c r="AJ29" s="784"/>
      <c r="AK29" s="784"/>
      <c r="AL29" s="784"/>
      <c r="AM29" s="784"/>
      <c r="AN29" s="784"/>
      <c r="AO29" s="784"/>
      <c r="AP29" s="784"/>
      <c r="AQ29" s="784"/>
      <c r="AR29" s="784"/>
      <c r="AS29" s="784"/>
      <c r="AT29" s="784"/>
      <c r="AU29" s="784"/>
      <c r="AV29" s="784"/>
      <c r="AW29" s="784"/>
      <c r="AX29" s="784"/>
      <c r="AY29" s="784"/>
      <c r="AZ29" s="784"/>
      <c r="BA29" s="784"/>
      <c r="BB29" s="784"/>
      <c r="BC29" s="784"/>
      <c r="BD29" s="784"/>
      <c r="BE29" s="784"/>
      <c r="BF29" s="784"/>
      <c r="BG29" s="784"/>
      <c r="BH29" s="784"/>
      <c r="BI29" s="784"/>
      <c r="BJ29" s="784"/>
      <c r="BK29" s="784"/>
      <c r="BL29" s="784"/>
      <c r="BM29" s="784"/>
      <c r="BN29" s="784"/>
      <c r="BO29" s="784"/>
      <c r="BP29" s="784"/>
      <c r="BQ29" s="784"/>
      <c r="BR29" s="784"/>
      <c r="BS29" s="784"/>
      <c r="BT29" s="784"/>
    </row>
    <row r="30" spans="1:72" s="718" customFormat="1" ht="32.25" customHeight="1" x14ac:dyDescent="0.25">
      <c r="A30" s="686">
        <v>1109</v>
      </c>
      <c r="B30" s="704" t="s">
        <v>638</v>
      </c>
      <c r="C30" s="705" t="s">
        <v>868</v>
      </c>
      <c r="D30" s="699">
        <v>70259909</v>
      </c>
      <c r="E30" s="702" t="s">
        <v>519</v>
      </c>
      <c r="F30" s="838" t="s">
        <v>682</v>
      </c>
      <c r="G30" s="839"/>
      <c r="H30" s="839"/>
      <c r="I30" s="839"/>
      <c r="J30" s="839"/>
      <c r="K30" s="839"/>
      <c r="L30" s="839"/>
      <c r="M30" s="839"/>
      <c r="N30" s="839"/>
      <c r="O30" s="784"/>
      <c r="P30" s="784"/>
      <c r="Q30" s="784"/>
      <c r="R30" s="784"/>
      <c r="S30" s="784"/>
      <c r="T30" s="784"/>
      <c r="U30" s="784"/>
      <c r="V30" s="784"/>
      <c r="W30" s="784"/>
      <c r="X30" s="784"/>
      <c r="Y30" s="784"/>
      <c r="Z30" s="784"/>
      <c r="AA30" s="784"/>
      <c r="AB30" s="784"/>
      <c r="AC30" s="784"/>
      <c r="AD30" s="784"/>
      <c r="AE30" s="784"/>
      <c r="AF30" s="784"/>
      <c r="AG30" s="784"/>
      <c r="AH30" s="784"/>
      <c r="AI30" s="784"/>
      <c r="AJ30" s="784"/>
      <c r="AK30" s="784"/>
      <c r="AL30" s="784"/>
      <c r="AM30" s="784"/>
      <c r="AN30" s="784"/>
      <c r="AO30" s="784"/>
      <c r="AP30" s="784"/>
      <c r="AQ30" s="784"/>
      <c r="AR30" s="784"/>
      <c r="AS30" s="784"/>
      <c r="AT30" s="784"/>
      <c r="AU30" s="784"/>
      <c r="AV30" s="784"/>
      <c r="AW30" s="784"/>
      <c r="AX30" s="784"/>
      <c r="AY30" s="784"/>
      <c r="AZ30" s="784"/>
      <c r="BA30" s="784"/>
      <c r="BB30" s="784"/>
      <c r="BC30" s="784"/>
      <c r="BD30" s="784"/>
      <c r="BE30" s="784"/>
      <c r="BF30" s="784"/>
      <c r="BG30" s="784"/>
      <c r="BH30" s="784"/>
      <c r="BI30" s="784"/>
      <c r="BJ30" s="784"/>
      <c r="BK30" s="784"/>
      <c r="BL30" s="784"/>
      <c r="BM30" s="784"/>
      <c r="BN30" s="784"/>
      <c r="BO30" s="784"/>
      <c r="BP30" s="784"/>
      <c r="BQ30" s="784"/>
      <c r="BR30" s="784"/>
      <c r="BS30" s="784"/>
      <c r="BT30" s="784"/>
    </row>
    <row r="31" spans="1:72" s="718" customFormat="1" ht="27.75" customHeight="1" x14ac:dyDescent="0.25">
      <c r="A31" s="686">
        <v>1110</v>
      </c>
      <c r="B31" s="704" t="s">
        <v>637</v>
      </c>
      <c r="C31" s="705" t="s">
        <v>788</v>
      </c>
      <c r="D31" s="699">
        <v>70259861</v>
      </c>
      <c r="E31" s="702" t="s">
        <v>519</v>
      </c>
      <c r="F31" s="838" t="s">
        <v>683</v>
      </c>
      <c r="G31" s="839"/>
      <c r="H31" s="839"/>
      <c r="I31" s="839"/>
      <c r="J31" s="839"/>
      <c r="K31" s="839"/>
      <c r="L31" s="839"/>
      <c r="M31" s="839"/>
      <c r="N31" s="839"/>
      <c r="O31" s="784"/>
      <c r="P31" s="784"/>
      <c r="Q31" s="784"/>
      <c r="R31" s="784"/>
      <c r="S31" s="784"/>
      <c r="T31" s="784"/>
      <c r="U31" s="784"/>
      <c r="V31" s="784"/>
      <c r="W31" s="784"/>
      <c r="X31" s="784"/>
      <c r="Y31" s="784"/>
      <c r="Z31" s="784"/>
      <c r="AA31" s="784"/>
      <c r="AB31" s="784"/>
      <c r="AC31" s="784"/>
      <c r="AD31" s="784"/>
      <c r="AE31" s="784"/>
      <c r="AF31" s="784"/>
      <c r="AG31" s="784"/>
      <c r="AH31" s="784"/>
      <c r="AI31" s="784"/>
      <c r="AJ31" s="784"/>
      <c r="AK31" s="784"/>
      <c r="AL31" s="784"/>
      <c r="AM31" s="784"/>
      <c r="AN31" s="784"/>
      <c r="AO31" s="784"/>
      <c r="AP31" s="784"/>
      <c r="AQ31" s="784"/>
      <c r="AR31" s="784"/>
      <c r="AS31" s="784"/>
      <c r="AT31" s="784"/>
      <c r="AU31" s="784"/>
      <c r="AV31" s="784"/>
      <c r="AW31" s="784"/>
      <c r="AX31" s="784"/>
      <c r="AY31" s="784"/>
      <c r="AZ31" s="784"/>
      <c r="BA31" s="784"/>
      <c r="BB31" s="784"/>
      <c r="BC31" s="784"/>
      <c r="BD31" s="784"/>
      <c r="BE31" s="784"/>
      <c r="BF31" s="784"/>
      <c r="BG31" s="784"/>
      <c r="BH31" s="784"/>
      <c r="BI31" s="784"/>
      <c r="BJ31" s="784"/>
      <c r="BK31" s="784"/>
      <c r="BL31" s="784"/>
      <c r="BM31" s="784"/>
      <c r="BN31" s="784"/>
      <c r="BO31" s="784"/>
      <c r="BP31" s="784"/>
      <c r="BQ31" s="784"/>
      <c r="BR31" s="784"/>
      <c r="BS31" s="784"/>
      <c r="BT31" s="784"/>
    </row>
    <row r="32" spans="1:72" s="718" customFormat="1" ht="29.25" customHeight="1" x14ac:dyDescent="0.25">
      <c r="A32" s="686">
        <v>1111</v>
      </c>
      <c r="B32" s="704" t="s">
        <v>636</v>
      </c>
      <c r="C32" s="705" t="s">
        <v>789</v>
      </c>
      <c r="D32" s="703">
        <v>49589792</v>
      </c>
      <c r="E32" s="702" t="s">
        <v>527</v>
      </c>
      <c r="F32" s="838" t="s">
        <v>686</v>
      </c>
      <c r="G32" s="839"/>
      <c r="H32" s="839"/>
      <c r="I32" s="839"/>
      <c r="J32" s="839"/>
      <c r="K32" s="839"/>
      <c r="L32" s="839"/>
      <c r="M32" s="839"/>
      <c r="N32" s="839"/>
      <c r="O32" s="784"/>
      <c r="P32" s="784"/>
      <c r="Q32" s="784"/>
      <c r="R32" s="784"/>
      <c r="S32" s="784"/>
      <c r="T32" s="784"/>
      <c r="U32" s="784"/>
      <c r="V32" s="784"/>
      <c r="W32" s="784"/>
      <c r="X32" s="784"/>
      <c r="Y32" s="784"/>
      <c r="Z32" s="784"/>
      <c r="AA32" s="784"/>
      <c r="AB32" s="784"/>
      <c r="AC32" s="784"/>
      <c r="AD32" s="784"/>
      <c r="AE32" s="784"/>
      <c r="AF32" s="784"/>
      <c r="AG32" s="784"/>
      <c r="AH32" s="784"/>
      <c r="AI32" s="784"/>
      <c r="AJ32" s="784"/>
      <c r="AK32" s="784"/>
      <c r="AL32" s="784"/>
      <c r="AM32" s="784"/>
      <c r="AN32" s="784"/>
      <c r="AO32" s="784"/>
      <c r="AP32" s="784"/>
      <c r="AQ32" s="784"/>
      <c r="AR32" s="784"/>
      <c r="AS32" s="784"/>
      <c r="AT32" s="784"/>
      <c r="AU32" s="784"/>
      <c r="AV32" s="784"/>
      <c r="AW32" s="784"/>
      <c r="AX32" s="784"/>
      <c r="AY32" s="784"/>
      <c r="AZ32" s="784"/>
      <c r="BA32" s="784"/>
      <c r="BB32" s="784"/>
      <c r="BC32" s="784"/>
      <c r="BD32" s="784"/>
      <c r="BE32" s="784"/>
      <c r="BF32" s="784"/>
      <c r="BG32" s="784"/>
      <c r="BH32" s="784"/>
      <c r="BI32" s="784"/>
      <c r="BJ32" s="784"/>
      <c r="BK32" s="784"/>
      <c r="BL32" s="784"/>
      <c r="BM32" s="784"/>
      <c r="BN32" s="784"/>
      <c r="BO32" s="784"/>
      <c r="BP32" s="784"/>
      <c r="BQ32" s="784"/>
      <c r="BR32" s="784"/>
      <c r="BS32" s="784"/>
      <c r="BT32" s="784"/>
    </row>
    <row r="33" spans="1:72" s="718" customFormat="1" ht="28.5" customHeight="1" x14ac:dyDescent="0.25">
      <c r="A33" s="686">
        <v>1112</v>
      </c>
      <c r="B33" s="704" t="s">
        <v>635</v>
      </c>
      <c r="C33" s="735" t="s">
        <v>790</v>
      </c>
      <c r="D33" s="703">
        <v>49589687</v>
      </c>
      <c r="E33" s="702" t="s">
        <v>527</v>
      </c>
      <c r="F33" s="838" t="s">
        <v>687</v>
      </c>
      <c r="G33" s="839"/>
      <c r="H33" s="839"/>
      <c r="I33" s="839"/>
      <c r="J33" s="839"/>
      <c r="K33" s="839"/>
      <c r="L33" s="839"/>
      <c r="M33" s="839"/>
      <c r="N33" s="839"/>
      <c r="O33" s="784"/>
      <c r="P33" s="784"/>
      <c r="Q33" s="784"/>
      <c r="R33" s="784"/>
      <c r="S33" s="784"/>
      <c r="T33" s="784"/>
      <c r="U33" s="784"/>
      <c r="V33" s="784"/>
      <c r="W33" s="784"/>
      <c r="X33" s="784"/>
      <c r="Y33" s="784"/>
      <c r="Z33" s="784"/>
      <c r="AA33" s="784"/>
      <c r="AB33" s="784"/>
      <c r="AC33" s="784"/>
      <c r="AD33" s="784"/>
      <c r="AE33" s="784"/>
      <c r="AF33" s="784"/>
      <c r="AG33" s="784"/>
      <c r="AH33" s="784"/>
      <c r="AI33" s="784"/>
      <c r="AJ33" s="784"/>
      <c r="AK33" s="784"/>
      <c r="AL33" s="784"/>
      <c r="AM33" s="784"/>
      <c r="AN33" s="784"/>
      <c r="AO33" s="784"/>
      <c r="AP33" s="784"/>
      <c r="AQ33" s="784"/>
      <c r="AR33" s="784"/>
      <c r="AS33" s="784"/>
      <c r="AT33" s="784"/>
      <c r="AU33" s="784"/>
      <c r="AV33" s="784"/>
      <c r="AW33" s="784"/>
      <c r="AX33" s="784"/>
      <c r="AY33" s="784"/>
      <c r="AZ33" s="784"/>
      <c r="BA33" s="784"/>
      <c r="BB33" s="784"/>
      <c r="BC33" s="784"/>
      <c r="BD33" s="784"/>
      <c r="BE33" s="784"/>
      <c r="BF33" s="784"/>
      <c r="BG33" s="784"/>
      <c r="BH33" s="784"/>
      <c r="BI33" s="784"/>
      <c r="BJ33" s="784"/>
      <c r="BK33" s="784"/>
      <c r="BL33" s="784"/>
      <c r="BM33" s="784"/>
      <c r="BN33" s="784"/>
      <c r="BO33" s="784"/>
      <c r="BP33" s="784"/>
      <c r="BQ33" s="784"/>
      <c r="BR33" s="784"/>
      <c r="BS33" s="784"/>
      <c r="BT33" s="784"/>
    </row>
    <row r="34" spans="1:72" s="718" customFormat="1" ht="30.75" customHeight="1" x14ac:dyDescent="0.25">
      <c r="A34" s="686">
        <v>1113</v>
      </c>
      <c r="B34" s="704" t="s">
        <v>634</v>
      </c>
      <c r="C34" s="705" t="s">
        <v>791</v>
      </c>
      <c r="D34" s="699">
        <v>60045141</v>
      </c>
      <c r="E34" s="702" t="s">
        <v>516</v>
      </c>
      <c r="F34" s="838" t="s">
        <v>688</v>
      </c>
      <c r="G34" s="839"/>
      <c r="H34" s="839"/>
      <c r="I34" s="839"/>
      <c r="J34" s="839"/>
      <c r="K34" s="839"/>
      <c r="L34" s="839"/>
      <c r="M34" s="839"/>
      <c r="N34" s="839"/>
      <c r="O34" s="784"/>
      <c r="P34" s="784"/>
      <c r="Q34" s="784"/>
      <c r="R34" s="784"/>
      <c r="S34" s="784"/>
      <c r="T34" s="784"/>
      <c r="U34" s="784"/>
      <c r="V34" s="784"/>
      <c r="W34" s="784"/>
      <c r="X34" s="784"/>
      <c r="Y34" s="784"/>
      <c r="Z34" s="784"/>
      <c r="AA34" s="784"/>
      <c r="AB34" s="784"/>
      <c r="AC34" s="784"/>
      <c r="AD34" s="784"/>
      <c r="AE34" s="784"/>
      <c r="AF34" s="784"/>
      <c r="AG34" s="784"/>
      <c r="AH34" s="784"/>
      <c r="AI34" s="784"/>
      <c r="AJ34" s="784"/>
      <c r="AK34" s="784"/>
      <c r="AL34" s="784"/>
      <c r="AM34" s="784"/>
      <c r="AN34" s="784"/>
      <c r="AO34" s="784"/>
      <c r="AP34" s="784"/>
      <c r="AQ34" s="784"/>
      <c r="AR34" s="784"/>
      <c r="AS34" s="784"/>
      <c r="AT34" s="784"/>
      <c r="AU34" s="784"/>
      <c r="AV34" s="784"/>
      <c r="AW34" s="784"/>
      <c r="AX34" s="784"/>
      <c r="AY34" s="784"/>
      <c r="AZ34" s="784"/>
      <c r="BA34" s="784"/>
      <c r="BB34" s="784"/>
      <c r="BC34" s="784"/>
      <c r="BD34" s="784"/>
      <c r="BE34" s="784"/>
      <c r="BF34" s="784"/>
      <c r="BG34" s="784"/>
      <c r="BH34" s="784"/>
      <c r="BI34" s="784"/>
      <c r="BJ34" s="784"/>
      <c r="BK34" s="784"/>
      <c r="BL34" s="784"/>
      <c r="BM34" s="784"/>
      <c r="BN34" s="784"/>
      <c r="BO34" s="784"/>
      <c r="BP34" s="784"/>
      <c r="BQ34" s="784"/>
      <c r="BR34" s="784"/>
      <c r="BS34" s="784"/>
      <c r="BT34" s="784"/>
    </row>
    <row r="35" spans="1:72" s="777" customFormat="1" ht="39.75" customHeight="1" x14ac:dyDescent="0.25">
      <c r="A35" s="686">
        <v>1120</v>
      </c>
      <c r="B35" s="704" t="s">
        <v>633</v>
      </c>
      <c r="C35" s="695" t="s">
        <v>870</v>
      </c>
      <c r="D35" s="775" t="s">
        <v>632</v>
      </c>
      <c r="E35" s="776" t="s">
        <v>514</v>
      </c>
      <c r="F35" s="828" t="s">
        <v>891</v>
      </c>
      <c r="G35" s="829"/>
      <c r="H35" s="829"/>
      <c r="I35" s="829"/>
      <c r="J35" s="829"/>
      <c r="K35" s="829"/>
      <c r="L35" s="829"/>
      <c r="M35" s="829"/>
      <c r="N35" s="829"/>
    </row>
    <row r="36" spans="1:72" s="718" customFormat="1" ht="26.25" customHeight="1" x14ac:dyDescent="0.25">
      <c r="A36" s="686">
        <v>1121</v>
      </c>
      <c r="B36" s="704" t="s">
        <v>631</v>
      </c>
      <c r="C36" s="737" t="s">
        <v>738</v>
      </c>
      <c r="D36" s="709" t="s">
        <v>630</v>
      </c>
      <c r="E36" s="708" t="s">
        <v>514</v>
      </c>
      <c r="F36" s="840"/>
      <c r="G36" s="841"/>
      <c r="H36" s="841"/>
      <c r="I36" s="841"/>
      <c r="J36" s="841"/>
      <c r="K36" s="841"/>
      <c r="L36" s="841"/>
      <c r="M36" s="841"/>
      <c r="N36" s="841"/>
      <c r="O36" s="784"/>
      <c r="P36" s="784"/>
      <c r="Q36" s="784"/>
      <c r="R36" s="784"/>
      <c r="S36" s="784"/>
      <c r="T36" s="784"/>
      <c r="U36" s="784"/>
      <c r="V36" s="784"/>
      <c r="W36" s="784"/>
      <c r="X36" s="784"/>
      <c r="Y36" s="784"/>
      <c r="Z36" s="784"/>
      <c r="AA36" s="784"/>
      <c r="AB36" s="784"/>
      <c r="AC36" s="784"/>
      <c r="AD36" s="784"/>
      <c r="AE36" s="784"/>
      <c r="AF36" s="784"/>
      <c r="AG36" s="784"/>
      <c r="AH36" s="784"/>
      <c r="AI36" s="784"/>
      <c r="AJ36" s="784"/>
      <c r="AK36" s="784"/>
      <c r="AL36" s="784"/>
      <c r="AM36" s="784"/>
      <c r="AN36" s="784"/>
      <c r="AO36" s="784"/>
      <c r="AP36" s="784"/>
      <c r="AQ36" s="784"/>
      <c r="AR36" s="784"/>
      <c r="AS36" s="784"/>
      <c r="AT36" s="784"/>
      <c r="AU36" s="784"/>
      <c r="AV36" s="784"/>
      <c r="AW36" s="784"/>
      <c r="AX36" s="784"/>
      <c r="AY36" s="784"/>
      <c r="AZ36" s="784"/>
      <c r="BA36" s="784"/>
      <c r="BB36" s="784"/>
      <c r="BC36" s="784"/>
      <c r="BD36" s="784"/>
      <c r="BE36" s="784"/>
      <c r="BF36" s="784"/>
      <c r="BG36" s="784"/>
      <c r="BH36" s="784"/>
      <c r="BI36" s="784"/>
      <c r="BJ36" s="784"/>
      <c r="BK36" s="784"/>
      <c r="BL36" s="784"/>
      <c r="BM36" s="784"/>
      <c r="BN36" s="784"/>
      <c r="BO36" s="784"/>
      <c r="BP36" s="784"/>
      <c r="BQ36" s="784"/>
      <c r="BR36" s="784"/>
      <c r="BS36" s="784"/>
      <c r="BT36" s="784"/>
    </row>
    <row r="37" spans="1:72" s="718" customFormat="1" ht="26.25" customHeight="1" x14ac:dyDescent="0.25">
      <c r="A37" s="686">
        <v>1122</v>
      </c>
      <c r="B37" s="712" t="s">
        <v>629</v>
      </c>
      <c r="C37" s="736" t="s">
        <v>739</v>
      </c>
      <c r="D37" s="707" t="s">
        <v>628</v>
      </c>
      <c r="E37" s="706" t="s">
        <v>514</v>
      </c>
      <c r="F37" s="840"/>
      <c r="G37" s="841"/>
      <c r="H37" s="841"/>
      <c r="I37" s="841"/>
      <c r="J37" s="841"/>
      <c r="K37" s="841"/>
      <c r="L37" s="841"/>
      <c r="M37" s="841"/>
      <c r="N37" s="841"/>
      <c r="O37" s="784"/>
      <c r="P37" s="784"/>
      <c r="Q37" s="784"/>
      <c r="R37" s="784"/>
      <c r="S37" s="784"/>
      <c r="T37" s="784"/>
      <c r="U37" s="784"/>
      <c r="V37" s="784"/>
      <c r="W37" s="784"/>
      <c r="X37" s="784"/>
      <c r="Y37" s="784"/>
      <c r="Z37" s="784"/>
      <c r="AA37" s="784"/>
      <c r="AB37" s="784"/>
      <c r="AC37" s="784"/>
      <c r="AD37" s="784"/>
      <c r="AE37" s="784"/>
      <c r="AF37" s="784"/>
      <c r="AG37" s="784"/>
      <c r="AH37" s="784"/>
      <c r="AI37" s="784"/>
      <c r="AJ37" s="784"/>
      <c r="AK37" s="784"/>
      <c r="AL37" s="784"/>
      <c r="AM37" s="784"/>
      <c r="AN37" s="784"/>
      <c r="AO37" s="784"/>
      <c r="AP37" s="784"/>
      <c r="AQ37" s="784"/>
      <c r="AR37" s="784"/>
      <c r="AS37" s="784"/>
      <c r="AT37" s="784"/>
      <c r="AU37" s="784"/>
      <c r="AV37" s="784"/>
      <c r="AW37" s="784"/>
      <c r="AX37" s="784"/>
      <c r="AY37" s="784"/>
      <c r="AZ37" s="784"/>
      <c r="BA37" s="784"/>
      <c r="BB37" s="784"/>
      <c r="BC37" s="784"/>
      <c r="BD37" s="784"/>
      <c r="BE37" s="784"/>
      <c r="BF37" s="784"/>
      <c r="BG37" s="784"/>
      <c r="BH37" s="784"/>
      <c r="BI37" s="784"/>
      <c r="BJ37" s="784"/>
      <c r="BK37" s="784"/>
      <c r="BL37" s="784"/>
      <c r="BM37" s="784"/>
      <c r="BN37" s="784"/>
      <c r="BO37" s="784"/>
      <c r="BP37" s="784"/>
      <c r="BQ37" s="784"/>
      <c r="BR37" s="784"/>
      <c r="BS37" s="784"/>
      <c r="BT37" s="784"/>
    </row>
    <row r="38" spans="1:72" s="718" customFormat="1" ht="26.25" customHeight="1" x14ac:dyDescent="0.25">
      <c r="A38" s="686">
        <v>1123</v>
      </c>
      <c r="B38" s="704" t="s">
        <v>627</v>
      </c>
      <c r="C38" s="736" t="s">
        <v>871</v>
      </c>
      <c r="D38" s="717" t="s">
        <v>626</v>
      </c>
      <c r="E38" s="716" t="s">
        <v>514</v>
      </c>
      <c r="F38" s="828" t="s">
        <v>891</v>
      </c>
      <c r="G38" s="829"/>
      <c r="H38" s="829"/>
      <c r="I38" s="829"/>
      <c r="J38" s="829"/>
      <c r="K38" s="829"/>
      <c r="L38" s="829"/>
      <c r="M38" s="829"/>
      <c r="N38" s="829"/>
      <c r="O38" s="784"/>
      <c r="P38" s="784"/>
      <c r="Q38" s="784"/>
      <c r="R38" s="784"/>
      <c r="S38" s="784"/>
      <c r="T38" s="784"/>
      <c r="U38" s="784"/>
      <c r="V38" s="784"/>
      <c r="W38" s="784"/>
      <c r="X38" s="784"/>
      <c r="Y38" s="784"/>
      <c r="Z38" s="784"/>
      <c r="AA38" s="784"/>
      <c r="AB38" s="784"/>
      <c r="AC38" s="784"/>
      <c r="AD38" s="784"/>
      <c r="AE38" s="784"/>
      <c r="AF38" s="784"/>
      <c r="AG38" s="784"/>
      <c r="AH38" s="784"/>
      <c r="AI38" s="784"/>
      <c r="AJ38" s="784"/>
      <c r="AK38" s="784"/>
      <c r="AL38" s="784"/>
      <c r="AM38" s="784"/>
      <c r="AN38" s="784"/>
      <c r="AO38" s="784"/>
      <c r="AP38" s="784"/>
      <c r="AQ38" s="784"/>
      <c r="AR38" s="784"/>
      <c r="AS38" s="784"/>
      <c r="AT38" s="784"/>
      <c r="AU38" s="784"/>
      <c r="AV38" s="784"/>
      <c r="AW38" s="784"/>
      <c r="AX38" s="784"/>
      <c r="AY38" s="784"/>
      <c r="AZ38" s="784"/>
      <c r="BA38" s="784"/>
      <c r="BB38" s="784"/>
      <c r="BC38" s="784"/>
      <c r="BD38" s="784"/>
      <c r="BE38" s="784"/>
      <c r="BF38" s="784"/>
      <c r="BG38" s="784"/>
      <c r="BH38" s="784"/>
      <c r="BI38" s="784"/>
      <c r="BJ38" s="784"/>
      <c r="BK38" s="784"/>
      <c r="BL38" s="784"/>
      <c r="BM38" s="784"/>
      <c r="BN38" s="784"/>
      <c r="BO38" s="784"/>
      <c r="BP38" s="784"/>
      <c r="BQ38" s="784"/>
      <c r="BR38" s="784"/>
      <c r="BS38" s="784"/>
      <c r="BT38" s="784"/>
    </row>
    <row r="39" spans="1:72" s="718" customFormat="1" ht="30.75" customHeight="1" x14ac:dyDescent="0.25">
      <c r="A39" s="686">
        <v>1125</v>
      </c>
      <c r="B39" s="704" t="s">
        <v>625</v>
      </c>
      <c r="C39" s="705" t="s">
        <v>792</v>
      </c>
      <c r="D39" s="699">
        <v>47922061</v>
      </c>
      <c r="E39" s="702" t="s">
        <v>523</v>
      </c>
      <c r="F39" s="838" t="s">
        <v>689</v>
      </c>
      <c r="G39" s="839"/>
      <c r="H39" s="839"/>
      <c r="I39" s="839"/>
      <c r="J39" s="839"/>
      <c r="K39" s="839"/>
      <c r="L39" s="839"/>
      <c r="M39" s="839"/>
      <c r="N39" s="839"/>
      <c r="O39" s="784"/>
      <c r="P39" s="784"/>
      <c r="Q39" s="784"/>
      <c r="R39" s="784"/>
      <c r="S39" s="784"/>
      <c r="T39" s="784"/>
      <c r="U39" s="784"/>
      <c r="V39" s="784"/>
      <c r="W39" s="784"/>
      <c r="X39" s="784"/>
      <c r="Y39" s="784"/>
      <c r="Z39" s="784"/>
      <c r="AA39" s="784"/>
      <c r="AB39" s="784"/>
      <c r="AC39" s="784"/>
      <c r="AD39" s="784"/>
      <c r="AE39" s="784"/>
      <c r="AF39" s="784"/>
      <c r="AG39" s="784"/>
      <c r="AH39" s="784"/>
      <c r="AI39" s="784"/>
      <c r="AJ39" s="784"/>
      <c r="AK39" s="784"/>
      <c r="AL39" s="784"/>
      <c r="AM39" s="784"/>
      <c r="AN39" s="784"/>
      <c r="AO39" s="784"/>
      <c r="AP39" s="784"/>
      <c r="AQ39" s="784"/>
      <c r="AR39" s="784"/>
      <c r="AS39" s="784"/>
      <c r="AT39" s="784"/>
      <c r="AU39" s="784"/>
      <c r="AV39" s="784"/>
      <c r="AW39" s="784"/>
      <c r="AX39" s="784"/>
      <c r="AY39" s="784"/>
      <c r="AZ39" s="784"/>
      <c r="BA39" s="784"/>
      <c r="BB39" s="784"/>
      <c r="BC39" s="784"/>
      <c r="BD39" s="784"/>
      <c r="BE39" s="784"/>
      <c r="BF39" s="784"/>
      <c r="BG39" s="784"/>
      <c r="BH39" s="784"/>
      <c r="BI39" s="784"/>
      <c r="BJ39" s="784"/>
      <c r="BK39" s="784"/>
      <c r="BL39" s="784"/>
      <c r="BM39" s="784"/>
      <c r="BN39" s="784"/>
      <c r="BO39" s="784"/>
      <c r="BP39" s="784"/>
      <c r="BQ39" s="784"/>
      <c r="BR39" s="784"/>
      <c r="BS39" s="784"/>
      <c r="BT39" s="784"/>
    </row>
    <row r="40" spans="1:72" s="701" customFormat="1" ht="40.5" customHeight="1" x14ac:dyDescent="0.25">
      <c r="A40" s="686">
        <v>1126</v>
      </c>
      <c r="B40" s="704" t="s">
        <v>624</v>
      </c>
      <c r="C40" s="705" t="s">
        <v>740</v>
      </c>
      <c r="D40" s="699">
        <v>69650721</v>
      </c>
      <c r="E40" s="702" t="s">
        <v>523</v>
      </c>
      <c r="F40" s="840"/>
      <c r="G40" s="841"/>
      <c r="H40" s="841"/>
      <c r="I40" s="841"/>
      <c r="J40" s="841"/>
      <c r="K40" s="841"/>
      <c r="L40" s="841"/>
      <c r="M40" s="841"/>
      <c r="N40" s="841"/>
      <c r="O40" s="783"/>
      <c r="P40" s="783"/>
      <c r="Q40" s="783"/>
      <c r="R40" s="783"/>
      <c r="S40" s="783"/>
      <c r="T40" s="783"/>
      <c r="U40" s="783"/>
      <c r="V40" s="783"/>
      <c r="W40" s="783"/>
      <c r="X40" s="783"/>
      <c r="Y40" s="783"/>
      <c r="Z40" s="783"/>
      <c r="AA40" s="783"/>
      <c r="AB40" s="783"/>
      <c r="AC40" s="783"/>
      <c r="AD40" s="783"/>
      <c r="AE40" s="783"/>
      <c r="AF40" s="783"/>
      <c r="AG40" s="783"/>
      <c r="AH40" s="783"/>
      <c r="AI40" s="783"/>
      <c r="AJ40" s="783"/>
      <c r="AK40" s="783"/>
      <c r="AL40" s="783"/>
      <c r="AM40" s="783"/>
      <c r="AN40" s="783"/>
      <c r="AO40" s="783"/>
      <c r="AP40" s="783"/>
      <c r="AQ40" s="783"/>
      <c r="AR40" s="783"/>
      <c r="AS40" s="783"/>
      <c r="AT40" s="783"/>
      <c r="AU40" s="783"/>
      <c r="AV40" s="783"/>
      <c r="AW40" s="783"/>
      <c r="AX40" s="783"/>
      <c r="AY40" s="783"/>
      <c r="AZ40" s="783"/>
      <c r="BA40" s="783"/>
      <c r="BB40" s="783"/>
      <c r="BC40" s="783"/>
      <c r="BD40" s="783"/>
      <c r="BE40" s="783"/>
      <c r="BF40" s="783"/>
      <c r="BG40" s="783"/>
      <c r="BH40" s="783"/>
      <c r="BI40" s="783"/>
      <c r="BJ40" s="783"/>
      <c r="BK40" s="783"/>
      <c r="BL40" s="783"/>
      <c r="BM40" s="783"/>
      <c r="BN40" s="783"/>
      <c r="BO40" s="783"/>
      <c r="BP40" s="783"/>
      <c r="BQ40" s="783"/>
      <c r="BR40" s="783"/>
      <c r="BS40" s="783"/>
      <c r="BT40" s="783"/>
    </row>
    <row r="41" spans="1:72" s="701" customFormat="1" ht="26.25" customHeight="1" x14ac:dyDescent="0.25">
      <c r="A41" s="686">
        <v>1127</v>
      </c>
      <c r="B41" s="704" t="s">
        <v>623</v>
      </c>
      <c r="C41" s="738" t="s">
        <v>793</v>
      </c>
      <c r="D41" s="683" t="s">
        <v>622</v>
      </c>
      <c r="E41" s="708" t="s">
        <v>523</v>
      </c>
      <c r="F41" s="838" t="s">
        <v>897</v>
      </c>
      <c r="G41" s="839"/>
      <c r="H41" s="839"/>
      <c r="I41" s="839"/>
      <c r="J41" s="839"/>
      <c r="K41" s="839"/>
      <c r="L41" s="839"/>
      <c r="M41" s="839"/>
      <c r="N41" s="839"/>
      <c r="O41" s="783"/>
      <c r="P41" s="783"/>
      <c r="Q41" s="783"/>
      <c r="R41" s="783"/>
      <c r="S41" s="783"/>
      <c r="T41" s="783"/>
      <c r="U41" s="783"/>
      <c r="V41" s="783"/>
      <c r="W41" s="783"/>
      <c r="X41" s="783"/>
      <c r="Y41" s="783"/>
      <c r="Z41" s="783"/>
      <c r="AA41" s="783"/>
      <c r="AB41" s="783"/>
      <c r="AC41" s="783"/>
      <c r="AD41" s="783"/>
      <c r="AE41" s="783"/>
      <c r="AF41" s="783"/>
      <c r="AG41" s="783"/>
      <c r="AH41" s="783"/>
      <c r="AI41" s="783"/>
      <c r="AJ41" s="783"/>
      <c r="AK41" s="783"/>
      <c r="AL41" s="783"/>
      <c r="AM41" s="783"/>
      <c r="AN41" s="783"/>
      <c r="AO41" s="783"/>
      <c r="AP41" s="783"/>
      <c r="AQ41" s="783"/>
      <c r="AR41" s="783"/>
      <c r="AS41" s="783"/>
      <c r="AT41" s="783"/>
      <c r="AU41" s="783"/>
      <c r="AV41" s="783"/>
      <c r="AW41" s="783"/>
      <c r="AX41" s="783"/>
      <c r="AY41" s="783"/>
      <c r="AZ41" s="783"/>
      <c r="BA41" s="783"/>
      <c r="BB41" s="783"/>
      <c r="BC41" s="783"/>
      <c r="BD41" s="783"/>
      <c r="BE41" s="783"/>
      <c r="BF41" s="783"/>
      <c r="BG41" s="783"/>
      <c r="BH41" s="783"/>
      <c r="BI41" s="783"/>
      <c r="BJ41" s="783"/>
      <c r="BK41" s="783"/>
      <c r="BL41" s="783"/>
      <c r="BM41" s="783"/>
      <c r="BN41" s="783"/>
      <c r="BO41" s="783"/>
      <c r="BP41" s="783"/>
      <c r="BQ41" s="783"/>
      <c r="BR41" s="783"/>
      <c r="BS41" s="783"/>
      <c r="BT41" s="783"/>
    </row>
    <row r="42" spans="1:72" s="701" customFormat="1" ht="26.25" customHeight="1" x14ac:dyDescent="0.25">
      <c r="A42" s="686">
        <v>1128</v>
      </c>
      <c r="B42" s="704" t="s">
        <v>621</v>
      </c>
      <c r="C42" s="705" t="s">
        <v>872</v>
      </c>
      <c r="D42" s="778" t="s">
        <v>620</v>
      </c>
      <c r="E42" s="716" t="s">
        <v>519</v>
      </c>
      <c r="F42" s="828" t="s">
        <v>891</v>
      </c>
      <c r="G42" s="829"/>
      <c r="H42" s="829"/>
      <c r="I42" s="829"/>
      <c r="J42" s="829"/>
      <c r="K42" s="829"/>
      <c r="L42" s="829"/>
      <c r="M42" s="829"/>
      <c r="N42" s="829"/>
      <c r="O42" s="783"/>
      <c r="P42" s="783"/>
      <c r="Q42" s="783"/>
      <c r="R42" s="783"/>
      <c r="S42" s="783"/>
      <c r="T42" s="783"/>
      <c r="U42" s="783"/>
      <c r="V42" s="783"/>
      <c r="W42" s="783"/>
      <c r="X42" s="783"/>
      <c r="Y42" s="783"/>
      <c r="Z42" s="783"/>
      <c r="AA42" s="783"/>
      <c r="AB42" s="783"/>
      <c r="AC42" s="783"/>
      <c r="AD42" s="783"/>
      <c r="AE42" s="783"/>
      <c r="AF42" s="783"/>
      <c r="AG42" s="783"/>
      <c r="AH42" s="783"/>
      <c r="AI42" s="783"/>
      <c r="AJ42" s="783"/>
      <c r="AK42" s="783"/>
      <c r="AL42" s="783"/>
      <c r="AM42" s="783"/>
      <c r="AN42" s="783"/>
      <c r="AO42" s="783"/>
      <c r="AP42" s="783"/>
      <c r="AQ42" s="783"/>
      <c r="AR42" s="783"/>
      <c r="AS42" s="783"/>
      <c r="AT42" s="783"/>
      <c r="AU42" s="783"/>
      <c r="AV42" s="783"/>
      <c r="AW42" s="783"/>
      <c r="AX42" s="783"/>
      <c r="AY42" s="783"/>
      <c r="AZ42" s="783"/>
      <c r="BA42" s="783"/>
      <c r="BB42" s="783"/>
      <c r="BC42" s="783"/>
      <c r="BD42" s="783"/>
      <c r="BE42" s="783"/>
      <c r="BF42" s="783"/>
      <c r="BG42" s="783"/>
      <c r="BH42" s="783"/>
      <c r="BI42" s="783"/>
      <c r="BJ42" s="783"/>
      <c r="BK42" s="783"/>
      <c r="BL42" s="783"/>
      <c r="BM42" s="783"/>
      <c r="BN42" s="783"/>
      <c r="BO42" s="783"/>
      <c r="BP42" s="783"/>
      <c r="BQ42" s="783"/>
      <c r="BR42" s="783"/>
      <c r="BS42" s="783"/>
      <c r="BT42" s="783"/>
    </row>
    <row r="43" spans="1:72" s="701" customFormat="1" ht="29.25" customHeight="1" x14ac:dyDescent="0.25">
      <c r="A43" s="686">
        <v>1129</v>
      </c>
      <c r="B43" s="704" t="s">
        <v>619</v>
      </c>
      <c r="C43" s="738" t="s">
        <v>873</v>
      </c>
      <c r="D43" s="779">
        <v>70259941</v>
      </c>
      <c r="E43" s="688" t="s">
        <v>519</v>
      </c>
      <c r="F43" s="828" t="s">
        <v>891</v>
      </c>
      <c r="G43" s="829"/>
      <c r="H43" s="829"/>
      <c r="I43" s="829"/>
      <c r="J43" s="829"/>
      <c r="K43" s="829"/>
      <c r="L43" s="829"/>
      <c r="M43" s="829"/>
      <c r="N43" s="829"/>
      <c r="O43" s="783"/>
      <c r="P43" s="783"/>
      <c r="Q43" s="783"/>
      <c r="R43" s="783"/>
      <c r="S43" s="783"/>
      <c r="T43" s="783"/>
      <c r="U43" s="783"/>
      <c r="V43" s="783"/>
      <c r="W43" s="783"/>
      <c r="X43" s="783"/>
      <c r="Y43" s="783"/>
      <c r="Z43" s="783"/>
      <c r="AA43" s="783"/>
      <c r="AB43" s="783"/>
      <c r="AC43" s="783"/>
      <c r="AD43" s="783"/>
      <c r="AE43" s="783"/>
      <c r="AF43" s="783"/>
      <c r="AG43" s="783"/>
      <c r="AH43" s="783"/>
      <c r="AI43" s="783"/>
      <c r="AJ43" s="783"/>
      <c r="AK43" s="783"/>
      <c r="AL43" s="783"/>
      <c r="AM43" s="783"/>
      <c r="AN43" s="783"/>
      <c r="AO43" s="783"/>
      <c r="AP43" s="783"/>
      <c r="AQ43" s="783"/>
      <c r="AR43" s="783"/>
      <c r="AS43" s="783"/>
      <c r="AT43" s="783"/>
      <c r="AU43" s="783"/>
      <c r="AV43" s="783"/>
      <c r="AW43" s="783"/>
      <c r="AX43" s="783"/>
      <c r="AY43" s="783"/>
      <c r="AZ43" s="783"/>
      <c r="BA43" s="783"/>
      <c r="BB43" s="783"/>
      <c r="BC43" s="783"/>
      <c r="BD43" s="783"/>
      <c r="BE43" s="783"/>
      <c r="BF43" s="783"/>
      <c r="BG43" s="783"/>
      <c r="BH43" s="783"/>
      <c r="BI43" s="783"/>
      <c r="BJ43" s="783"/>
      <c r="BK43" s="783"/>
      <c r="BL43" s="783"/>
      <c r="BM43" s="783"/>
      <c r="BN43" s="783"/>
      <c r="BO43" s="783"/>
      <c r="BP43" s="783"/>
      <c r="BQ43" s="783"/>
      <c r="BR43" s="783"/>
      <c r="BS43" s="783"/>
      <c r="BT43" s="783"/>
    </row>
    <row r="44" spans="1:72" s="701" customFormat="1" ht="26.25" customHeight="1" x14ac:dyDescent="0.25">
      <c r="A44" s="686">
        <v>1130</v>
      </c>
      <c r="B44" s="704" t="s">
        <v>618</v>
      </c>
      <c r="C44" s="737" t="s">
        <v>741</v>
      </c>
      <c r="D44" s="699">
        <v>70259925</v>
      </c>
      <c r="E44" s="702" t="s">
        <v>519</v>
      </c>
      <c r="F44" s="840"/>
      <c r="G44" s="841"/>
      <c r="H44" s="841"/>
      <c r="I44" s="841"/>
      <c r="J44" s="841"/>
      <c r="K44" s="841"/>
      <c r="L44" s="841"/>
      <c r="M44" s="841"/>
      <c r="N44" s="841"/>
      <c r="O44" s="783"/>
      <c r="P44" s="783"/>
      <c r="Q44" s="783"/>
      <c r="R44" s="783"/>
      <c r="S44" s="783"/>
      <c r="T44" s="783"/>
      <c r="U44" s="783"/>
      <c r="V44" s="783"/>
      <c r="W44" s="783"/>
      <c r="X44" s="783"/>
      <c r="Y44" s="783"/>
      <c r="Z44" s="783"/>
      <c r="AA44" s="783"/>
      <c r="AB44" s="783"/>
      <c r="AC44" s="783"/>
      <c r="AD44" s="783"/>
      <c r="AE44" s="783"/>
      <c r="AF44" s="783"/>
      <c r="AG44" s="783"/>
      <c r="AH44" s="783"/>
      <c r="AI44" s="783"/>
      <c r="AJ44" s="783"/>
      <c r="AK44" s="783"/>
      <c r="AL44" s="783"/>
      <c r="AM44" s="783"/>
      <c r="AN44" s="783"/>
      <c r="AO44" s="783"/>
      <c r="AP44" s="783"/>
      <c r="AQ44" s="783"/>
      <c r="AR44" s="783"/>
      <c r="AS44" s="783"/>
      <c r="AT44" s="783"/>
      <c r="AU44" s="783"/>
      <c r="AV44" s="783"/>
      <c r="AW44" s="783"/>
      <c r="AX44" s="783"/>
      <c r="AY44" s="783"/>
      <c r="AZ44" s="783"/>
      <c r="BA44" s="783"/>
      <c r="BB44" s="783"/>
      <c r="BC44" s="783"/>
      <c r="BD44" s="783"/>
      <c r="BE44" s="783"/>
      <c r="BF44" s="783"/>
      <c r="BG44" s="783"/>
      <c r="BH44" s="783"/>
      <c r="BI44" s="783"/>
      <c r="BJ44" s="783"/>
      <c r="BK44" s="783"/>
      <c r="BL44" s="783"/>
      <c r="BM44" s="783"/>
      <c r="BN44" s="783"/>
      <c r="BO44" s="783"/>
      <c r="BP44" s="783"/>
      <c r="BQ44" s="783"/>
      <c r="BR44" s="783"/>
      <c r="BS44" s="783"/>
      <c r="BT44" s="783"/>
    </row>
    <row r="45" spans="1:72" s="701" customFormat="1" ht="32.25" customHeight="1" x14ac:dyDescent="0.25">
      <c r="A45" s="686">
        <v>1131</v>
      </c>
      <c r="B45" s="704" t="s">
        <v>617</v>
      </c>
      <c r="C45" s="705" t="s">
        <v>742</v>
      </c>
      <c r="D45" s="683" t="s">
        <v>616</v>
      </c>
      <c r="E45" s="708" t="s">
        <v>519</v>
      </c>
      <c r="F45" s="840"/>
      <c r="G45" s="841"/>
      <c r="H45" s="841"/>
      <c r="I45" s="841"/>
      <c r="J45" s="841"/>
      <c r="K45" s="841"/>
      <c r="L45" s="841"/>
      <c r="M45" s="841"/>
      <c r="N45" s="841"/>
      <c r="O45" s="783"/>
      <c r="P45" s="783"/>
      <c r="Q45" s="783"/>
      <c r="R45" s="783"/>
      <c r="S45" s="783"/>
      <c r="T45" s="783"/>
      <c r="U45" s="783"/>
      <c r="V45" s="783"/>
      <c r="W45" s="783"/>
      <c r="X45" s="783"/>
      <c r="Y45" s="783"/>
      <c r="Z45" s="783"/>
      <c r="AA45" s="783"/>
      <c r="AB45" s="783"/>
      <c r="AC45" s="783"/>
      <c r="AD45" s="783"/>
      <c r="AE45" s="783"/>
      <c r="AF45" s="783"/>
      <c r="AG45" s="783"/>
      <c r="AH45" s="783"/>
      <c r="AI45" s="783"/>
      <c r="AJ45" s="783"/>
      <c r="AK45" s="783"/>
      <c r="AL45" s="783"/>
      <c r="AM45" s="783"/>
      <c r="AN45" s="783"/>
      <c r="AO45" s="783"/>
      <c r="AP45" s="783"/>
      <c r="AQ45" s="783"/>
      <c r="AR45" s="783"/>
      <c r="AS45" s="783"/>
      <c r="AT45" s="783"/>
      <c r="AU45" s="783"/>
      <c r="AV45" s="783"/>
      <c r="AW45" s="783"/>
      <c r="AX45" s="783"/>
      <c r="AY45" s="783"/>
      <c r="AZ45" s="783"/>
      <c r="BA45" s="783"/>
      <c r="BB45" s="783"/>
      <c r="BC45" s="783"/>
      <c r="BD45" s="783"/>
      <c r="BE45" s="783"/>
      <c r="BF45" s="783"/>
      <c r="BG45" s="783"/>
      <c r="BH45" s="783"/>
      <c r="BI45" s="783"/>
      <c r="BJ45" s="783"/>
      <c r="BK45" s="783"/>
      <c r="BL45" s="783"/>
      <c r="BM45" s="783"/>
      <c r="BN45" s="783"/>
      <c r="BO45" s="783"/>
      <c r="BP45" s="783"/>
      <c r="BQ45" s="783"/>
      <c r="BR45" s="783"/>
      <c r="BS45" s="783"/>
      <c r="BT45" s="783"/>
    </row>
    <row r="46" spans="1:72" s="701" customFormat="1" ht="29.25" customHeight="1" x14ac:dyDescent="0.25">
      <c r="A46" s="686">
        <v>1132</v>
      </c>
      <c r="B46" s="704" t="s">
        <v>615</v>
      </c>
      <c r="C46" s="705" t="s">
        <v>874</v>
      </c>
      <c r="D46" s="779">
        <v>61986038</v>
      </c>
      <c r="E46" s="688" t="s">
        <v>519</v>
      </c>
      <c r="F46" s="828" t="s">
        <v>891</v>
      </c>
      <c r="G46" s="829"/>
      <c r="H46" s="829"/>
      <c r="I46" s="829"/>
      <c r="J46" s="829"/>
      <c r="K46" s="829"/>
      <c r="L46" s="829"/>
      <c r="M46" s="829"/>
      <c r="N46" s="829"/>
      <c r="O46" s="783"/>
      <c r="P46" s="783"/>
      <c r="Q46" s="783"/>
      <c r="R46" s="783"/>
      <c r="S46" s="783"/>
      <c r="T46" s="783"/>
      <c r="U46" s="783"/>
      <c r="V46" s="783"/>
      <c r="W46" s="783"/>
      <c r="X46" s="783"/>
      <c r="Y46" s="783"/>
      <c r="Z46" s="783"/>
      <c r="AA46" s="783"/>
      <c r="AB46" s="783"/>
      <c r="AC46" s="783"/>
      <c r="AD46" s="783"/>
      <c r="AE46" s="783"/>
      <c r="AF46" s="783"/>
      <c r="AG46" s="783"/>
      <c r="AH46" s="783"/>
      <c r="AI46" s="783"/>
      <c r="AJ46" s="783"/>
      <c r="AK46" s="783"/>
      <c r="AL46" s="783"/>
      <c r="AM46" s="783"/>
      <c r="AN46" s="783"/>
      <c r="AO46" s="783"/>
      <c r="AP46" s="783"/>
      <c r="AQ46" s="783"/>
      <c r="AR46" s="783"/>
      <c r="AS46" s="783"/>
      <c r="AT46" s="783"/>
      <c r="AU46" s="783"/>
      <c r="AV46" s="783"/>
      <c r="AW46" s="783"/>
      <c r="AX46" s="783"/>
      <c r="AY46" s="783"/>
      <c r="AZ46" s="783"/>
      <c r="BA46" s="783"/>
      <c r="BB46" s="783"/>
      <c r="BC46" s="783"/>
      <c r="BD46" s="783"/>
      <c r="BE46" s="783"/>
      <c r="BF46" s="783"/>
      <c r="BG46" s="783"/>
      <c r="BH46" s="783"/>
      <c r="BI46" s="783"/>
      <c r="BJ46" s="783"/>
      <c r="BK46" s="783"/>
      <c r="BL46" s="783"/>
      <c r="BM46" s="783"/>
      <c r="BN46" s="783"/>
      <c r="BO46" s="783"/>
      <c r="BP46" s="783"/>
      <c r="BQ46" s="783"/>
      <c r="BR46" s="783"/>
      <c r="BS46" s="783"/>
      <c r="BT46" s="783"/>
    </row>
    <row r="47" spans="1:72" s="701" customFormat="1" ht="26.25" customHeight="1" x14ac:dyDescent="0.25">
      <c r="A47" s="686">
        <v>1133</v>
      </c>
      <c r="B47" s="704" t="s">
        <v>614</v>
      </c>
      <c r="C47" s="705" t="s">
        <v>794</v>
      </c>
      <c r="D47" s="699">
        <v>61985759</v>
      </c>
      <c r="E47" s="702" t="s">
        <v>519</v>
      </c>
      <c r="F47" s="838" t="s">
        <v>680</v>
      </c>
      <c r="G47" s="839"/>
      <c r="H47" s="839"/>
      <c r="I47" s="839"/>
      <c r="J47" s="839"/>
      <c r="K47" s="839"/>
      <c r="L47" s="839"/>
      <c r="M47" s="839"/>
      <c r="N47" s="839"/>
      <c r="O47" s="783"/>
      <c r="P47" s="783"/>
      <c r="Q47" s="783"/>
      <c r="R47" s="783"/>
      <c r="S47" s="783"/>
      <c r="T47" s="783"/>
      <c r="U47" s="783"/>
      <c r="V47" s="783"/>
      <c r="W47" s="783"/>
      <c r="X47" s="783"/>
      <c r="Y47" s="783"/>
      <c r="Z47" s="783"/>
      <c r="AA47" s="783"/>
      <c r="AB47" s="783"/>
      <c r="AC47" s="783"/>
      <c r="AD47" s="783"/>
      <c r="AE47" s="783"/>
      <c r="AF47" s="783"/>
      <c r="AG47" s="783"/>
      <c r="AH47" s="783"/>
      <c r="AI47" s="783"/>
      <c r="AJ47" s="783"/>
      <c r="AK47" s="783"/>
      <c r="AL47" s="783"/>
      <c r="AM47" s="783"/>
      <c r="AN47" s="783"/>
      <c r="AO47" s="783"/>
      <c r="AP47" s="783"/>
      <c r="AQ47" s="783"/>
      <c r="AR47" s="783"/>
      <c r="AS47" s="783"/>
      <c r="AT47" s="783"/>
      <c r="AU47" s="783"/>
      <c r="AV47" s="783"/>
      <c r="AW47" s="783"/>
      <c r="AX47" s="783"/>
      <c r="AY47" s="783"/>
      <c r="AZ47" s="783"/>
      <c r="BA47" s="783"/>
      <c r="BB47" s="783"/>
      <c r="BC47" s="783"/>
      <c r="BD47" s="783"/>
      <c r="BE47" s="783"/>
      <c r="BF47" s="783"/>
      <c r="BG47" s="783"/>
      <c r="BH47" s="783"/>
      <c r="BI47" s="783"/>
      <c r="BJ47" s="783"/>
      <c r="BK47" s="783"/>
      <c r="BL47" s="783"/>
      <c r="BM47" s="783"/>
      <c r="BN47" s="783"/>
      <c r="BO47" s="783"/>
      <c r="BP47" s="783"/>
      <c r="BQ47" s="783"/>
      <c r="BR47" s="783"/>
      <c r="BS47" s="783"/>
      <c r="BT47" s="783"/>
    </row>
    <row r="48" spans="1:72" s="701" customFormat="1" ht="26.25" customHeight="1" x14ac:dyDescent="0.25">
      <c r="A48" s="686">
        <v>1134</v>
      </c>
      <c r="B48" s="704" t="s">
        <v>613</v>
      </c>
      <c r="C48" s="705" t="s">
        <v>842</v>
      </c>
      <c r="D48" s="699">
        <v>63701171</v>
      </c>
      <c r="E48" s="702" t="s">
        <v>519</v>
      </c>
      <c r="F48" s="840"/>
      <c r="G48" s="841"/>
      <c r="H48" s="841"/>
      <c r="I48" s="841"/>
      <c r="J48" s="841"/>
      <c r="K48" s="841"/>
      <c r="L48" s="841"/>
      <c r="M48" s="841"/>
      <c r="N48" s="841"/>
      <c r="O48" s="783"/>
      <c r="P48" s="783"/>
      <c r="Q48" s="783"/>
      <c r="R48" s="783"/>
      <c r="S48" s="783"/>
      <c r="T48" s="783"/>
      <c r="U48" s="783"/>
      <c r="V48" s="783"/>
      <c r="W48" s="783"/>
      <c r="X48" s="783"/>
      <c r="Y48" s="783"/>
      <c r="Z48" s="783"/>
      <c r="AA48" s="783"/>
      <c r="AB48" s="783"/>
      <c r="AC48" s="783"/>
      <c r="AD48" s="783"/>
      <c r="AE48" s="783"/>
      <c r="AF48" s="783"/>
      <c r="AG48" s="783"/>
      <c r="AH48" s="783"/>
      <c r="AI48" s="783"/>
      <c r="AJ48" s="783"/>
      <c r="AK48" s="783"/>
      <c r="AL48" s="783"/>
      <c r="AM48" s="783"/>
      <c r="AN48" s="783"/>
      <c r="AO48" s="783"/>
      <c r="AP48" s="783"/>
      <c r="AQ48" s="783"/>
      <c r="AR48" s="783"/>
      <c r="AS48" s="783"/>
      <c r="AT48" s="783"/>
      <c r="AU48" s="783"/>
      <c r="AV48" s="783"/>
      <c r="AW48" s="783"/>
      <c r="AX48" s="783"/>
      <c r="AY48" s="783"/>
      <c r="AZ48" s="783"/>
      <c r="BA48" s="783"/>
      <c r="BB48" s="783"/>
      <c r="BC48" s="783"/>
      <c r="BD48" s="783"/>
      <c r="BE48" s="783"/>
      <c r="BF48" s="783"/>
      <c r="BG48" s="783"/>
      <c r="BH48" s="783"/>
      <c r="BI48" s="783"/>
      <c r="BJ48" s="783"/>
      <c r="BK48" s="783"/>
      <c r="BL48" s="783"/>
      <c r="BM48" s="783"/>
      <c r="BN48" s="783"/>
      <c r="BO48" s="783"/>
      <c r="BP48" s="783"/>
      <c r="BQ48" s="783"/>
      <c r="BR48" s="783"/>
      <c r="BS48" s="783"/>
      <c r="BT48" s="783"/>
    </row>
    <row r="49" spans="1:72" s="701" customFormat="1" ht="28.5" customHeight="1" x14ac:dyDescent="0.25">
      <c r="A49" s="686">
        <v>1135</v>
      </c>
      <c r="B49" s="704" t="s">
        <v>612</v>
      </c>
      <c r="C49" s="736" t="s">
        <v>875</v>
      </c>
      <c r="D49" s="717" t="s">
        <v>611</v>
      </c>
      <c r="E49" s="716" t="s">
        <v>527</v>
      </c>
      <c r="F49" s="828" t="s">
        <v>891</v>
      </c>
      <c r="G49" s="829"/>
      <c r="H49" s="829"/>
      <c r="I49" s="829"/>
      <c r="J49" s="829"/>
      <c r="K49" s="829"/>
      <c r="L49" s="829"/>
      <c r="M49" s="829"/>
      <c r="N49" s="829"/>
      <c r="O49" s="783"/>
      <c r="P49" s="783"/>
      <c r="Q49" s="783"/>
      <c r="R49" s="783"/>
      <c r="S49" s="783"/>
      <c r="T49" s="783"/>
      <c r="U49" s="783"/>
      <c r="V49" s="783"/>
      <c r="W49" s="783"/>
      <c r="X49" s="783"/>
      <c r="Y49" s="783"/>
      <c r="Z49" s="783"/>
      <c r="AA49" s="783"/>
      <c r="AB49" s="783"/>
      <c r="AC49" s="783"/>
      <c r="AD49" s="783"/>
      <c r="AE49" s="783"/>
      <c r="AF49" s="783"/>
      <c r="AG49" s="783"/>
      <c r="AH49" s="783"/>
      <c r="AI49" s="783"/>
      <c r="AJ49" s="783"/>
      <c r="AK49" s="783"/>
      <c r="AL49" s="783"/>
      <c r="AM49" s="783"/>
      <c r="AN49" s="783"/>
      <c r="AO49" s="783"/>
      <c r="AP49" s="783"/>
      <c r="AQ49" s="783"/>
      <c r="AR49" s="783"/>
      <c r="AS49" s="783"/>
      <c r="AT49" s="783"/>
      <c r="AU49" s="783"/>
      <c r="AV49" s="783"/>
      <c r="AW49" s="783"/>
      <c r="AX49" s="783"/>
      <c r="AY49" s="783"/>
      <c r="AZ49" s="783"/>
      <c r="BA49" s="783"/>
      <c r="BB49" s="783"/>
      <c r="BC49" s="783"/>
      <c r="BD49" s="783"/>
      <c r="BE49" s="783"/>
      <c r="BF49" s="783"/>
      <c r="BG49" s="783"/>
      <c r="BH49" s="783"/>
      <c r="BI49" s="783"/>
      <c r="BJ49" s="783"/>
      <c r="BK49" s="783"/>
      <c r="BL49" s="783"/>
      <c r="BM49" s="783"/>
      <c r="BN49" s="783"/>
      <c r="BO49" s="783"/>
      <c r="BP49" s="783"/>
      <c r="BQ49" s="783"/>
      <c r="BR49" s="783"/>
      <c r="BS49" s="783"/>
      <c r="BT49" s="783"/>
    </row>
    <row r="50" spans="1:72" s="701" customFormat="1" ht="26.25" customHeight="1" x14ac:dyDescent="0.25">
      <c r="A50" s="686">
        <v>1136</v>
      </c>
      <c r="B50" s="704" t="s">
        <v>610</v>
      </c>
      <c r="C50" s="736" t="s">
        <v>743</v>
      </c>
      <c r="D50" s="709" t="s">
        <v>609</v>
      </c>
      <c r="E50" s="708" t="s">
        <v>527</v>
      </c>
      <c r="F50" s="840"/>
      <c r="G50" s="841"/>
      <c r="H50" s="841"/>
      <c r="I50" s="841"/>
      <c r="J50" s="841"/>
      <c r="K50" s="841"/>
      <c r="L50" s="841"/>
      <c r="M50" s="841"/>
      <c r="N50" s="841"/>
      <c r="O50" s="783"/>
      <c r="P50" s="783"/>
      <c r="Q50" s="783"/>
      <c r="R50" s="783"/>
      <c r="S50" s="783"/>
      <c r="T50" s="783"/>
      <c r="U50" s="783"/>
      <c r="V50" s="783"/>
      <c r="W50" s="783"/>
      <c r="X50" s="783"/>
      <c r="Y50" s="783"/>
      <c r="Z50" s="783"/>
      <c r="AA50" s="783"/>
      <c r="AB50" s="783"/>
      <c r="AC50" s="783"/>
      <c r="AD50" s="783"/>
      <c r="AE50" s="783"/>
      <c r="AF50" s="783"/>
      <c r="AG50" s="783"/>
      <c r="AH50" s="783"/>
      <c r="AI50" s="783"/>
      <c r="AJ50" s="783"/>
      <c r="AK50" s="783"/>
      <c r="AL50" s="783"/>
      <c r="AM50" s="783"/>
      <c r="AN50" s="783"/>
      <c r="AO50" s="783"/>
      <c r="AP50" s="783"/>
      <c r="AQ50" s="783"/>
      <c r="AR50" s="783"/>
      <c r="AS50" s="783"/>
      <c r="AT50" s="783"/>
      <c r="AU50" s="783"/>
      <c r="AV50" s="783"/>
      <c r="AW50" s="783"/>
      <c r="AX50" s="783"/>
      <c r="AY50" s="783"/>
      <c r="AZ50" s="783"/>
      <c r="BA50" s="783"/>
      <c r="BB50" s="783"/>
      <c r="BC50" s="783"/>
      <c r="BD50" s="783"/>
      <c r="BE50" s="783"/>
      <c r="BF50" s="783"/>
      <c r="BG50" s="783"/>
      <c r="BH50" s="783"/>
      <c r="BI50" s="783"/>
      <c r="BJ50" s="783"/>
      <c r="BK50" s="783"/>
      <c r="BL50" s="783"/>
      <c r="BM50" s="783"/>
      <c r="BN50" s="783"/>
      <c r="BO50" s="783"/>
      <c r="BP50" s="783"/>
      <c r="BQ50" s="783"/>
      <c r="BR50" s="783"/>
      <c r="BS50" s="783"/>
      <c r="BT50" s="783"/>
    </row>
    <row r="51" spans="1:72" s="701" customFormat="1" ht="31.5" customHeight="1" x14ac:dyDescent="0.25">
      <c r="A51" s="686">
        <v>1137</v>
      </c>
      <c r="B51" s="704" t="s">
        <v>608</v>
      </c>
      <c r="C51" s="735" t="s">
        <v>744</v>
      </c>
      <c r="D51" s="717" t="s">
        <v>607</v>
      </c>
      <c r="E51" s="716" t="s">
        <v>527</v>
      </c>
      <c r="F51" s="840"/>
      <c r="G51" s="841"/>
      <c r="H51" s="841"/>
      <c r="I51" s="841"/>
      <c r="J51" s="841"/>
      <c r="K51" s="841"/>
      <c r="L51" s="841"/>
      <c r="M51" s="841"/>
      <c r="N51" s="841"/>
      <c r="O51" s="783"/>
      <c r="P51" s="783"/>
      <c r="Q51" s="783"/>
      <c r="R51" s="783"/>
      <c r="S51" s="783"/>
      <c r="T51" s="783"/>
      <c r="U51" s="783"/>
      <c r="V51" s="783"/>
      <c r="W51" s="783"/>
      <c r="X51" s="783"/>
      <c r="Y51" s="783"/>
      <c r="Z51" s="783"/>
      <c r="AA51" s="783"/>
      <c r="AB51" s="783"/>
      <c r="AC51" s="783"/>
      <c r="AD51" s="783"/>
      <c r="AE51" s="783"/>
      <c r="AF51" s="783"/>
      <c r="AG51" s="783"/>
      <c r="AH51" s="783"/>
      <c r="AI51" s="783"/>
      <c r="AJ51" s="783"/>
      <c r="AK51" s="783"/>
      <c r="AL51" s="783"/>
      <c r="AM51" s="783"/>
      <c r="AN51" s="783"/>
      <c r="AO51" s="783"/>
      <c r="AP51" s="783"/>
      <c r="AQ51" s="783"/>
      <c r="AR51" s="783"/>
      <c r="AS51" s="783"/>
      <c r="AT51" s="783"/>
      <c r="AU51" s="783"/>
      <c r="AV51" s="783"/>
      <c r="AW51" s="783"/>
      <c r="AX51" s="783"/>
      <c r="AY51" s="783"/>
      <c r="AZ51" s="783"/>
      <c r="BA51" s="783"/>
      <c r="BB51" s="783"/>
      <c r="BC51" s="783"/>
      <c r="BD51" s="783"/>
      <c r="BE51" s="783"/>
      <c r="BF51" s="783"/>
      <c r="BG51" s="783"/>
      <c r="BH51" s="783"/>
      <c r="BI51" s="783"/>
      <c r="BJ51" s="783"/>
      <c r="BK51" s="783"/>
      <c r="BL51" s="783"/>
      <c r="BM51" s="783"/>
      <c r="BN51" s="783"/>
      <c r="BO51" s="783"/>
      <c r="BP51" s="783"/>
      <c r="BQ51" s="783"/>
      <c r="BR51" s="783"/>
      <c r="BS51" s="783"/>
      <c r="BT51" s="783"/>
    </row>
    <row r="52" spans="1:72" s="701" customFormat="1" ht="36" customHeight="1" x14ac:dyDescent="0.25">
      <c r="A52" s="686">
        <v>1138</v>
      </c>
      <c r="B52" s="704" t="s">
        <v>606</v>
      </c>
      <c r="C52" s="736" t="s">
        <v>876</v>
      </c>
      <c r="D52" s="717" t="s">
        <v>605</v>
      </c>
      <c r="E52" s="716" t="s">
        <v>527</v>
      </c>
      <c r="F52" s="828" t="s">
        <v>891</v>
      </c>
      <c r="G52" s="829"/>
      <c r="H52" s="829"/>
      <c r="I52" s="829"/>
      <c r="J52" s="829"/>
      <c r="K52" s="829"/>
      <c r="L52" s="829"/>
      <c r="M52" s="829"/>
      <c r="N52" s="829"/>
      <c r="O52" s="783"/>
      <c r="P52" s="783"/>
      <c r="Q52" s="783"/>
      <c r="R52" s="783"/>
      <c r="S52" s="783"/>
      <c r="T52" s="783"/>
      <c r="U52" s="783"/>
      <c r="V52" s="783"/>
      <c r="W52" s="783"/>
      <c r="X52" s="783"/>
      <c r="Y52" s="783"/>
      <c r="Z52" s="783"/>
      <c r="AA52" s="783"/>
      <c r="AB52" s="783"/>
      <c r="AC52" s="783"/>
      <c r="AD52" s="783"/>
      <c r="AE52" s="783"/>
      <c r="AF52" s="783"/>
      <c r="AG52" s="783"/>
      <c r="AH52" s="783"/>
      <c r="AI52" s="783"/>
      <c r="AJ52" s="783"/>
      <c r="AK52" s="783"/>
      <c r="AL52" s="783"/>
      <c r="AM52" s="783"/>
      <c r="AN52" s="783"/>
      <c r="AO52" s="783"/>
      <c r="AP52" s="783"/>
      <c r="AQ52" s="783"/>
      <c r="AR52" s="783"/>
      <c r="AS52" s="783"/>
      <c r="AT52" s="783"/>
      <c r="AU52" s="783"/>
      <c r="AV52" s="783"/>
      <c r="AW52" s="783"/>
      <c r="AX52" s="783"/>
      <c r="AY52" s="783"/>
      <c r="AZ52" s="783"/>
      <c r="BA52" s="783"/>
      <c r="BB52" s="783"/>
      <c r="BC52" s="783"/>
      <c r="BD52" s="783"/>
      <c r="BE52" s="783"/>
      <c r="BF52" s="783"/>
      <c r="BG52" s="783"/>
      <c r="BH52" s="783"/>
      <c r="BI52" s="783"/>
      <c r="BJ52" s="783"/>
      <c r="BK52" s="783"/>
      <c r="BL52" s="783"/>
      <c r="BM52" s="783"/>
      <c r="BN52" s="783"/>
      <c r="BO52" s="783"/>
      <c r="BP52" s="783"/>
      <c r="BQ52" s="783"/>
      <c r="BR52" s="783"/>
      <c r="BS52" s="783"/>
      <c r="BT52" s="783"/>
    </row>
    <row r="53" spans="1:72" s="701" customFormat="1" ht="49.5" customHeight="1" x14ac:dyDescent="0.25">
      <c r="A53" s="714">
        <v>1140</v>
      </c>
      <c r="B53" s="713" t="s">
        <v>604</v>
      </c>
      <c r="C53" s="739" t="s">
        <v>795</v>
      </c>
      <c r="D53" s="741" t="s">
        <v>603</v>
      </c>
      <c r="E53" s="742" t="s">
        <v>527</v>
      </c>
      <c r="F53" s="854" t="s">
        <v>694</v>
      </c>
      <c r="G53" s="855"/>
      <c r="H53" s="855"/>
      <c r="I53" s="855"/>
      <c r="J53" s="855"/>
      <c r="K53" s="855"/>
      <c r="L53" s="855"/>
      <c r="M53" s="855"/>
      <c r="N53" s="855"/>
      <c r="O53" s="783"/>
      <c r="P53" s="783"/>
      <c r="Q53" s="783"/>
      <c r="R53" s="783"/>
      <c r="S53" s="783"/>
      <c r="T53" s="783"/>
      <c r="U53" s="783"/>
      <c r="V53" s="783"/>
      <c r="W53" s="783"/>
      <c r="X53" s="783"/>
      <c r="Y53" s="783"/>
      <c r="Z53" s="783"/>
      <c r="AA53" s="783"/>
      <c r="AB53" s="783"/>
      <c r="AC53" s="783"/>
      <c r="AD53" s="783"/>
      <c r="AE53" s="783"/>
      <c r="AF53" s="783"/>
      <c r="AG53" s="783"/>
      <c r="AH53" s="783"/>
      <c r="AI53" s="783"/>
      <c r="AJ53" s="783"/>
      <c r="AK53" s="783"/>
      <c r="AL53" s="783"/>
      <c r="AM53" s="783"/>
      <c r="AN53" s="783"/>
      <c r="AO53" s="783"/>
      <c r="AP53" s="783"/>
      <c r="AQ53" s="783"/>
      <c r="AR53" s="783"/>
      <c r="AS53" s="783"/>
      <c r="AT53" s="783"/>
      <c r="AU53" s="783"/>
      <c r="AV53" s="783"/>
      <c r="AW53" s="783"/>
      <c r="AX53" s="783"/>
      <c r="AY53" s="783"/>
      <c r="AZ53" s="783"/>
      <c r="BA53" s="783"/>
      <c r="BB53" s="783"/>
      <c r="BC53" s="783"/>
      <c r="BD53" s="783"/>
      <c r="BE53" s="783"/>
      <c r="BF53" s="783"/>
      <c r="BG53" s="783"/>
      <c r="BH53" s="783"/>
      <c r="BI53" s="783"/>
      <c r="BJ53" s="783"/>
      <c r="BK53" s="783"/>
      <c r="BL53" s="783"/>
      <c r="BM53" s="783"/>
      <c r="BN53" s="783"/>
      <c r="BO53" s="783"/>
      <c r="BP53" s="783"/>
      <c r="BQ53" s="783"/>
      <c r="BR53" s="783"/>
      <c r="BS53" s="783"/>
      <c r="BT53" s="783"/>
    </row>
    <row r="54" spans="1:72" s="701" customFormat="1" ht="35.25" customHeight="1" x14ac:dyDescent="0.25">
      <c r="A54" s="686">
        <v>1142</v>
      </c>
      <c r="B54" s="704" t="s">
        <v>602</v>
      </c>
      <c r="C54" s="705" t="s">
        <v>796</v>
      </c>
      <c r="D54" s="683" t="s">
        <v>601</v>
      </c>
      <c r="E54" s="708" t="s">
        <v>516</v>
      </c>
      <c r="F54" s="854" t="s">
        <v>898</v>
      </c>
      <c r="G54" s="855"/>
      <c r="H54" s="855"/>
      <c r="I54" s="855"/>
      <c r="J54" s="855"/>
      <c r="K54" s="855"/>
      <c r="L54" s="855"/>
      <c r="M54" s="855"/>
      <c r="N54" s="855"/>
      <c r="O54" s="783"/>
      <c r="P54" s="783"/>
      <c r="Q54" s="783"/>
      <c r="R54" s="783"/>
      <c r="S54" s="783"/>
      <c r="T54" s="783"/>
      <c r="U54" s="783"/>
      <c r="V54" s="783"/>
      <c r="W54" s="783"/>
      <c r="X54" s="783"/>
      <c r="Y54" s="783"/>
      <c r="Z54" s="783"/>
      <c r="AA54" s="783"/>
      <c r="AB54" s="783"/>
      <c r="AC54" s="783"/>
      <c r="AD54" s="783"/>
      <c r="AE54" s="783"/>
      <c r="AF54" s="783"/>
      <c r="AG54" s="783"/>
      <c r="AH54" s="783"/>
      <c r="AI54" s="783"/>
      <c r="AJ54" s="783"/>
      <c r="AK54" s="783"/>
      <c r="AL54" s="783"/>
      <c r="AM54" s="783"/>
      <c r="AN54" s="783"/>
      <c r="AO54" s="783"/>
      <c r="AP54" s="783"/>
      <c r="AQ54" s="783"/>
      <c r="AR54" s="783"/>
      <c r="AS54" s="783"/>
      <c r="AT54" s="783"/>
      <c r="AU54" s="783"/>
      <c r="AV54" s="783"/>
      <c r="AW54" s="783"/>
      <c r="AX54" s="783"/>
      <c r="AY54" s="783"/>
      <c r="AZ54" s="783"/>
      <c r="BA54" s="783"/>
      <c r="BB54" s="783"/>
      <c r="BC54" s="783"/>
      <c r="BD54" s="783"/>
      <c r="BE54" s="783"/>
      <c r="BF54" s="783"/>
      <c r="BG54" s="783"/>
      <c r="BH54" s="783"/>
      <c r="BI54" s="783"/>
      <c r="BJ54" s="783"/>
      <c r="BK54" s="783"/>
      <c r="BL54" s="783"/>
      <c r="BM54" s="783"/>
      <c r="BN54" s="783"/>
      <c r="BO54" s="783"/>
      <c r="BP54" s="783"/>
      <c r="BQ54" s="783"/>
      <c r="BR54" s="783"/>
      <c r="BS54" s="783"/>
      <c r="BT54" s="783"/>
    </row>
    <row r="55" spans="1:72" s="701" customFormat="1" ht="28.5" customHeight="1" x14ac:dyDescent="0.25">
      <c r="A55" s="686">
        <v>1150</v>
      </c>
      <c r="B55" s="712" t="s">
        <v>600</v>
      </c>
      <c r="C55" s="736" t="s">
        <v>798</v>
      </c>
      <c r="D55" s="707" t="s">
        <v>599</v>
      </c>
      <c r="E55" s="706" t="s">
        <v>514</v>
      </c>
      <c r="F55" s="856" t="s">
        <v>797</v>
      </c>
      <c r="G55" s="857"/>
      <c r="H55" s="857"/>
      <c r="I55" s="857"/>
      <c r="J55" s="857"/>
      <c r="K55" s="857"/>
      <c r="L55" s="857"/>
      <c r="M55" s="857"/>
      <c r="N55" s="857"/>
      <c r="O55" s="783"/>
      <c r="P55" s="783"/>
      <c r="Q55" s="783"/>
      <c r="R55" s="783"/>
      <c r="S55" s="783"/>
      <c r="T55" s="783"/>
      <c r="U55" s="783"/>
      <c r="V55" s="783"/>
      <c r="W55" s="783"/>
      <c r="X55" s="783"/>
      <c r="Y55" s="783"/>
      <c r="Z55" s="783"/>
      <c r="AA55" s="783"/>
      <c r="AB55" s="783"/>
      <c r="AC55" s="783"/>
      <c r="AD55" s="783"/>
      <c r="AE55" s="783"/>
      <c r="AF55" s="783"/>
      <c r="AG55" s="783"/>
      <c r="AH55" s="783"/>
      <c r="AI55" s="783"/>
      <c r="AJ55" s="783"/>
      <c r="AK55" s="783"/>
      <c r="AL55" s="783"/>
      <c r="AM55" s="783"/>
      <c r="AN55" s="783"/>
      <c r="AO55" s="783"/>
      <c r="AP55" s="783"/>
      <c r="AQ55" s="783"/>
      <c r="AR55" s="783"/>
      <c r="AS55" s="783"/>
      <c r="AT55" s="783"/>
      <c r="AU55" s="783"/>
      <c r="AV55" s="783"/>
      <c r="AW55" s="783"/>
      <c r="AX55" s="783"/>
      <c r="AY55" s="783"/>
      <c r="AZ55" s="783"/>
      <c r="BA55" s="783"/>
      <c r="BB55" s="783"/>
      <c r="BC55" s="783"/>
      <c r="BD55" s="783"/>
      <c r="BE55" s="783"/>
      <c r="BF55" s="783"/>
      <c r="BG55" s="783"/>
      <c r="BH55" s="783"/>
      <c r="BI55" s="783"/>
      <c r="BJ55" s="783"/>
      <c r="BK55" s="783"/>
      <c r="BL55" s="783"/>
      <c r="BM55" s="783"/>
      <c r="BN55" s="783"/>
      <c r="BO55" s="783"/>
      <c r="BP55" s="783"/>
      <c r="BQ55" s="783"/>
      <c r="BR55" s="783"/>
      <c r="BS55" s="783"/>
      <c r="BT55" s="783"/>
    </row>
    <row r="56" spans="1:72" s="701" customFormat="1" ht="30" customHeight="1" x14ac:dyDescent="0.25">
      <c r="A56" s="686">
        <v>1151</v>
      </c>
      <c r="B56" s="704" t="s">
        <v>598</v>
      </c>
      <c r="C56" s="705" t="s">
        <v>799</v>
      </c>
      <c r="D56" s="699">
        <v>47922117</v>
      </c>
      <c r="E56" s="702" t="s">
        <v>523</v>
      </c>
      <c r="F56" s="838" t="s">
        <v>690</v>
      </c>
      <c r="G56" s="839"/>
      <c r="H56" s="839"/>
      <c r="I56" s="839"/>
      <c r="J56" s="839"/>
      <c r="K56" s="839"/>
      <c r="L56" s="839"/>
      <c r="M56" s="839"/>
      <c r="N56" s="839"/>
      <c r="O56" s="783"/>
      <c r="P56" s="783"/>
      <c r="Q56" s="783"/>
      <c r="R56" s="783"/>
      <c r="S56" s="783"/>
      <c r="T56" s="783"/>
      <c r="U56" s="783"/>
      <c r="V56" s="783"/>
      <c r="W56" s="783"/>
      <c r="X56" s="783"/>
      <c r="Y56" s="783"/>
      <c r="Z56" s="783"/>
      <c r="AA56" s="783"/>
      <c r="AB56" s="783"/>
      <c r="AC56" s="783"/>
      <c r="AD56" s="783"/>
      <c r="AE56" s="783"/>
      <c r="AF56" s="783"/>
      <c r="AG56" s="783"/>
      <c r="AH56" s="783"/>
      <c r="AI56" s="783"/>
      <c r="AJ56" s="783"/>
      <c r="AK56" s="783"/>
      <c r="AL56" s="783"/>
      <c r="AM56" s="783"/>
      <c r="AN56" s="783"/>
      <c r="AO56" s="783"/>
      <c r="AP56" s="783"/>
      <c r="AQ56" s="783"/>
      <c r="AR56" s="783"/>
      <c r="AS56" s="783"/>
      <c r="AT56" s="783"/>
      <c r="AU56" s="783"/>
      <c r="AV56" s="783"/>
      <c r="AW56" s="783"/>
      <c r="AX56" s="783"/>
      <c r="AY56" s="783"/>
      <c r="AZ56" s="783"/>
      <c r="BA56" s="783"/>
      <c r="BB56" s="783"/>
      <c r="BC56" s="783"/>
      <c r="BD56" s="783"/>
      <c r="BE56" s="783"/>
      <c r="BF56" s="783"/>
      <c r="BG56" s="783"/>
      <c r="BH56" s="783"/>
      <c r="BI56" s="783"/>
      <c r="BJ56" s="783"/>
      <c r="BK56" s="783"/>
      <c r="BL56" s="783"/>
      <c r="BM56" s="783"/>
      <c r="BN56" s="783"/>
      <c r="BO56" s="783"/>
      <c r="BP56" s="783"/>
      <c r="BQ56" s="783"/>
      <c r="BR56" s="783"/>
      <c r="BS56" s="783"/>
      <c r="BT56" s="783"/>
    </row>
    <row r="57" spans="1:72" s="701" customFormat="1" ht="33" customHeight="1" x14ac:dyDescent="0.25">
      <c r="A57" s="686">
        <v>1152</v>
      </c>
      <c r="B57" s="704" t="s">
        <v>597</v>
      </c>
      <c r="C57" s="705" t="s">
        <v>800</v>
      </c>
      <c r="D57" s="699">
        <v>61985996</v>
      </c>
      <c r="E57" s="702" t="s">
        <v>519</v>
      </c>
      <c r="F57" s="838" t="s">
        <v>691</v>
      </c>
      <c r="G57" s="839"/>
      <c r="H57" s="839"/>
      <c r="I57" s="839"/>
      <c r="J57" s="839"/>
      <c r="K57" s="839"/>
      <c r="L57" s="839"/>
      <c r="M57" s="839"/>
      <c r="N57" s="839"/>
      <c r="O57" s="783"/>
      <c r="P57" s="783"/>
      <c r="Q57" s="783"/>
      <c r="R57" s="783"/>
      <c r="S57" s="783"/>
      <c r="T57" s="783"/>
      <c r="U57" s="783"/>
      <c r="V57" s="783"/>
      <c r="W57" s="783"/>
      <c r="X57" s="783"/>
      <c r="Y57" s="783"/>
      <c r="Z57" s="783"/>
      <c r="AA57" s="783"/>
      <c r="AB57" s="783"/>
      <c r="AC57" s="783"/>
      <c r="AD57" s="783"/>
      <c r="AE57" s="783"/>
      <c r="AF57" s="783"/>
      <c r="AG57" s="783"/>
      <c r="AH57" s="783"/>
      <c r="AI57" s="783"/>
      <c r="AJ57" s="783"/>
      <c r="AK57" s="783"/>
      <c r="AL57" s="783"/>
      <c r="AM57" s="783"/>
      <c r="AN57" s="783"/>
      <c r="AO57" s="783"/>
      <c r="AP57" s="783"/>
      <c r="AQ57" s="783"/>
      <c r="AR57" s="783"/>
      <c r="AS57" s="783"/>
      <c r="AT57" s="783"/>
      <c r="AU57" s="783"/>
      <c r="AV57" s="783"/>
      <c r="AW57" s="783"/>
      <c r="AX57" s="783"/>
      <c r="AY57" s="783"/>
      <c r="AZ57" s="783"/>
      <c r="BA57" s="783"/>
      <c r="BB57" s="783"/>
      <c r="BC57" s="783"/>
      <c r="BD57" s="783"/>
      <c r="BE57" s="783"/>
      <c r="BF57" s="783"/>
      <c r="BG57" s="783"/>
      <c r="BH57" s="783"/>
      <c r="BI57" s="783"/>
      <c r="BJ57" s="783"/>
      <c r="BK57" s="783"/>
      <c r="BL57" s="783"/>
      <c r="BM57" s="783"/>
      <c r="BN57" s="783"/>
      <c r="BO57" s="783"/>
      <c r="BP57" s="783"/>
      <c r="BQ57" s="783"/>
      <c r="BR57" s="783"/>
      <c r="BS57" s="783"/>
      <c r="BT57" s="783"/>
    </row>
    <row r="58" spans="1:72" s="701" customFormat="1" ht="30.75" customHeight="1" x14ac:dyDescent="0.25">
      <c r="A58" s="686">
        <v>1154</v>
      </c>
      <c r="B58" s="704" t="s">
        <v>596</v>
      </c>
      <c r="C58" s="736" t="s">
        <v>802</v>
      </c>
      <c r="D58" s="703">
        <v>49589679</v>
      </c>
      <c r="E58" s="702" t="s">
        <v>527</v>
      </c>
      <c r="F58" s="838" t="s">
        <v>801</v>
      </c>
      <c r="G58" s="839"/>
      <c r="H58" s="839"/>
      <c r="I58" s="839"/>
      <c r="J58" s="839"/>
      <c r="K58" s="839"/>
      <c r="L58" s="839"/>
      <c r="M58" s="839"/>
      <c r="N58" s="839"/>
      <c r="O58" s="783"/>
      <c r="P58" s="783"/>
      <c r="Q58" s="783"/>
      <c r="R58" s="783"/>
      <c r="S58" s="783"/>
      <c r="T58" s="783"/>
      <c r="U58" s="783"/>
      <c r="V58" s="783"/>
      <c r="W58" s="783"/>
      <c r="X58" s="783"/>
      <c r="Y58" s="783"/>
      <c r="Z58" s="783"/>
      <c r="AA58" s="783"/>
      <c r="AB58" s="783"/>
      <c r="AC58" s="783"/>
      <c r="AD58" s="783"/>
      <c r="AE58" s="783"/>
      <c r="AF58" s="783"/>
      <c r="AG58" s="783"/>
      <c r="AH58" s="783"/>
      <c r="AI58" s="783"/>
      <c r="AJ58" s="783"/>
      <c r="AK58" s="783"/>
      <c r="AL58" s="783"/>
      <c r="AM58" s="783"/>
      <c r="AN58" s="783"/>
      <c r="AO58" s="783"/>
      <c r="AP58" s="783"/>
      <c r="AQ58" s="783"/>
      <c r="AR58" s="783"/>
      <c r="AS58" s="783"/>
      <c r="AT58" s="783"/>
      <c r="AU58" s="783"/>
      <c r="AV58" s="783"/>
      <c r="AW58" s="783"/>
      <c r="AX58" s="783"/>
      <c r="AY58" s="783"/>
      <c r="AZ58" s="783"/>
      <c r="BA58" s="783"/>
      <c r="BB58" s="783"/>
      <c r="BC58" s="783"/>
      <c r="BD58" s="783"/>
      <c r="BE58" s="783"/>
      <c r="BF58" s="783"/>
      <c r="BG58" s="783"/>
      <c r="BH58" s="783"/>
      <c r="BI58" s="783"/>
      <c r="BJ58" s="783"/>
      <c r="BK58" s="783"/>
      <c r="BL58" s="783"/>
      <c r="BM58" s="783"/>
      <c r="BN58" s="783"/>
      <c r="BO58" s="783"/>
      <c r="BP58" s="783"/>
      <c r="BQ58" s="783"/>
      <c r="BR58" s="783"/>
      <c r="BS58" s="783"/>
      <c r="BT58" s="783"/>
    </row>
    <row r="59" spans="1:72" s="701" customFormat="1" ht="46.5" customHeight="1" x14ac:dyDescent="0.25">
      <c r="A59" s="686">
        <v>1160</v>
      </c>
      <c r="B59" s="712" t="s">
        <v>595</v>
      </c>
      <c r="C59" s="736" t="s">
        <v>803</v>
      </c>
      <c r="D59" s="707" t="s">
        <v>594</v>
      </c>
      <c r="E59" s="706" t="s">
        <v>514</v>
      </c>
      <c r="F59" s="838" t="s">
        <v>693</v>
      </c>
      <c r="G59" s="839"/>
      <c r="H59" s="839"/>
      <c r="I59" s="839"/>
      <c r="J59" s="839"/>
      <c r="K59" s="839"/>
      <c r="L59" s="839"/>
      <c r="M59" s="839"/>
      <c r="N59" s="839"/>
      <c r="O59" s="783"/>
      <c r="P59" s="783"/>
      <c r="Q59" s="783"/>
      <c r="R59" s="783"/>
      <c r="S59" s="783"/>
      <c r="T59" s="783"/>
      <c r="U59" s="783"/>
      <c r="V59" s="783"/>
      <c r="W59" s="783"/>
      <c r="X59" s="783"/>
      <c r="Y59" s="783"/>
      <c r="Z59" s="783"/>
      <c r="AA59" s="783"/>
      <c r="AB59" s="783"/>
      <c r="AC59" s="783"/>
      <c r="AD59" s="783"/>
      <c r="AE59" s="783"/>
      <c r="AF59" s="783"/>
      <c r="AG59" s="783"/>
      <c r="AH59" s="783"/>
      <c r="AI59" s="783"/>
      <c r="AJ59" s="783"/>
      <c r="AK59" s="783"/>
      <c r="AL59" s="783"/>
      <c r="AM59" s="783"/>
      <c r="AN59" s="783"/>
      <c r="AO59" s="783"/>
      <c r="AP59" s="783"/>
      <c r="AQ59" s="783"/>
      <c r="AR59" s="783"/>
      <c r="AS59" s="783"/>
      <c r="AT59" s="783"/>
      <c r="AU59" s="783"/>
      <c r="AV59" s="783"/>
      <c r="AW59" s="783"/>
      <c r="AX59" s="783"/>
      <c r="AY59" s="783"/>
      <c r="AZ59" s="783"/>
      <c r="BA59" s="783"/>
      <c r="BB59" s="783"/>
      <c r="BC59" s="783"/>
      <c r="BD59" s="783"/>
      <c r="BE59" s="783"/>
      <c r="BF59" s="783"/>
      <c r="BG59" s="783"/>
      <c r="BH59" s="783"/>
      <c r="BI59" s="783"/>
      <c r="BJ59" s="783"/>
      <c r="BK59" s="783"/>
      <c r="BL59" s="783"/>
      <c r="BM59" s="783"/>
      <c r="BN59" s="783"/>
      <c r="BO59" s="783"/>
      <c r="BP59" s="783"/>
      <c r="BQ59" s="783"/>
      <c r="BR59" s="783"/>
      <c r="BS59" s="783"/>
      <c r="BT59" s="783"/>
    </row>
    <row r="60" spans="1:72" s="701" customFormat="1" ht="42.75" customHeight="1" x14ac:dyDescent="0.25">
      <c r="A60" s="686">
        <v>1161</v>
      </c>
      <c r="B60" s="704" t="s">
        <v>593</v>
      </c>
      <c r="C60" s="705" t="s">
        <v>805</v>
      </c>
      <c r="D60" s="683" t="s">
        <v>592</v>
      </c>
      <c r="E60" s="708" t="s">
        <v>523</v>
      </c>
      <c r="F60" s="838" t="s">
        <v>804</v>
      </c>
      <c r="G60" s="839"/>
      <c r="H60" s="839"/>
      <c r="I60" s="839"/>
      <c r="J60" s="839"/>
      <c r="K60" s="839"/>
      <c r="L60" s="839"/>
      <c r="M60" s="839"/>
      <c r="N60" s="839"/>
      <c r="O60" s="783"/>
      <c r="P60" s="783"/>
      <c r="Q60" s="783"/>
      <c r="R60" s="783"/>
      <c r="S60" s="783"/>
      <c r="T60" s="783"/>
      <c r="U60" s="783"/>
      <c r="V60" s="783"/>
      <c r="W60" s="783"/>
      <c r="X60" s="783"/>
      <c r="Y60" s="783"/>
      <c r="Z60" s="783"/>
      <c r="AA60" s="783"/>
      <c r="AB60" s="783"/>
      <c r="AC60" s="783"/>
      <c r="AD60" s="783"/>
      <c r="AE60" s="783"/>
      <c r="AF60" s="783"/>
      <c r="AG60" s="783"/>
      <c r="AH60" s="783"/>
      <c r="AI60" s="783"/>
      <c r="AJ60" s="783"/>
      <c r="AK60" s="783"/>
      <c r="AL60" s="783"/>
      <c r="AM60" s="783"/>
      <c r="AN60" s="783"/>
      <c r="AO60" s="783"/>
      <c r="AP60" s="783"/>
      <c r="AQ60" s="783"/>
      <c r="AR60" s="783"/>
      <c r="AS60" s="783"/>
      <c r="AT60" s="783"/>
      <c r="AU60" s="783"/>
      <c r="AV60" s="783"/>
      <c r="AW60" s="783"/>
      <c r="AX60" s="783"/>
      <c r="AY60" s="783"/>
      <c r="AZ60" s="783"/>
      <c r="BA60" s="783"/>
      <c r="BB60" s="783"/>
      <c r="BC60" s="783"/>
      <c r="BD60" s="783"/>
      <c r="BE60" s="783"/>
      <c r="BF60" s="783"/>
      <c r="BG60" s="783"/>
      <c r="BH60" s="783"/>
      <c r="BI60" s="783"/>
      <c r="BJ60" s="783"/>
      <c r="BK60" s="783"/>
      <c r="BL60" s="783"/>
      <c r="BM60" s="783"/>
      <c r="BN60" s="783"/>
      <c r="BO60" s="783"/>
      <c r="BP60" s="783"/>
      <c r="BQ60" s="783"/>
      <c r="BR60" s="783"/>
      <c r="BS60" s="783"/>
      <c r="BT60" s="783"/>
    </row>
    <row r="61" spans="1:72" s="701" customFormat="1" ht="26.25" customHeight="1" x14ac:dyDescent="0.2">
      <c r="A61" s="686">
        <v>1162</v>
      </c>
      <c r="B61" s="715" t="s">
        <v>591</v>
      </c>
      <c r="C61" s="687" t="s">
        <v>806</v>
      </c>
      <c r="D61" s="683" t="s">
        <v>590</v>
      </c>
      <c r="E61" s="708" t="s">
        <v>519</v>
      </c>
      <c r="F61" s="838" t="s">
        <v>692</v>
      </c>
      <c r="G61" s="839"/>
      <c r="H61" s="839"/>
      <c r="I61" s="839"/>
      <c r="J61" s="839"/>
      <c r="K61" s="839"/>
      <c r="L61" s="839"/>
      <c r="M61" s="839"/>
      <c r="N61" s="839"/>
      <c r="O61" s="783"/>
      <c r="P61" s="783"/>
      <c r="Q61" s="783"/>
      <c r="R61" s="783"/>
      <c r="S61" s="783"/>
      <c r="T61" s="783"/>
      <c r="U61" s="783"/>
      <c r="V61" s="783"/>
      <c r="W61" s="783"/>
      <c r="X61" s="783"/>
      <c r="Y61" s="783"/>
      <c r="Z61" s="783"/>
      <c r="AA61" s="783"/>
      <c r="AB61" s="783"/>
      <c r="AC61" s="783"/>
      <c r="AD61" s="783"/>
      <c r="AE61" s="783"/>
      <c r="AF61" s="783"/>
      <c r="AG61" s="783"/>
      <c r="AH61" s="783"/>
      <c r="AI61" s="783"/>
      <c r="AJ61" s="783"/>
      <c r="AK61" s="783"/>
      <c r="AL61" s="783"/>
      <c r="AM61" s="783"/>
      <c r="AN61" s="783"/>
      <c r="AO61" s="783"/>
      <c r="AP61" s="783"/>
      <c r="AQ61" s="783"/>
      <c r="AR61" s="783"/>
      <c r="AS61" s="783"/>
      <c r="AT61" s="783"/>
      <c r="AU61" s="783"/>
      <c r="AV61" s="783"/>
      <c r="AW61" s="783"/>
      <c r="AX61" s="783"/>
      <c r="AY61" s="783"/>
      <c r="AZ61" s="783"/>
      <c r="BA61" s="783"/>
      <c r="BB61" s="783"/>
      <c r="BC61" s="783"/>
      <c r="BD61" s="783"/>
      <c r="BE61" s="783"/>
      <c r="BF61" s="783"/>
      <c r="BG61" s="783"/>
      <c r="BH61" s="783"/>
      <c r="BI61" s="783"/>
      <c r="BJ61" s="783"/>
      <c r="BK61" s="783"/>
      <c r="BL61" s="783"/>
      <c r="BM61" s="783"/>
      <c r="BN61" s="783"/>
      <c r="BO61" s="783"/>
      <c r="BP61" s="783"/>
      <c r="BQ61" s="783"/>
      <c r="BR61" s="783"/>
      <c r="BS61" s="783"/>
      <c r="BT61" s="783"/>
    </row>
    <row r="62" spans="1:72" s="701" customFormat="1" ht="43.5" customHeight="1" x14ac:dyDescent="0.25">
      <c r="A62" s="686">
        <v>1163</v>
      </c>
      <c r="B62" s="713" t="s">
        <v>848</v>
      </c>
      <c r="C62" s="736" t="s">
        <v>807</v>
      </c>
      <c r="D62" s="709" t="s">
        <v>589</v>
      </c>
      <c r="E62" s="708" t="s">
        <v>527</v>
      </c>
      <c r="F62" s="854" t="s">
        <v>899</v>
      </c>
      <c r="G62" s="855"/>
      <c r="H62" s="855"/>
      <c r="I62" s="855"/>
      <c r="J62" s="855"/>
      <c r="K62" s="855"/>
      <c r="L62" s="855"/>
      <c r="M62" s="855"/>
      <c r="N62" s="855"/>
      <c r="O62" s="783"/>
      <c r="P62" s="783"/>
      <c r="Q62" s="783"/>
      <c r="R62" s="783"/>
      <c r="S62" s="783"/>
      <c r="T62" s="783"/>
      <c r="U62" s="783"/>
      <c r="V62" s="783"/>
      <c r="W62" s="783"/>
      <c r="X62" s="783"/>
      <c r="Y62" s="783"/>
      <c r="Z62" s="783"/>
      <c r="AA62" s="783"/>
      <c r="AB62" s="783"/>
      <c r="AC62" s="783"/>
      <c r="AD62" s="783"/>
      <c r="AE62" s="783"/>
      <c r="AF62" s="783"/>
      <c r="AG62" s="783"/>
      <c r="AH62" s="783"/>
      <c r="AI62" s="783"/>
      <c r="AJ62" s="783"/>
      <c r="AK62" s="783"/>
      <c r="AL62" s="783"/>
      <c r="AM62" s="783"/>
      <c r="AN62" s="783"/>
      <c r="AO62" s="783"/>
      <c r="AP62" s="783"/>
      <c r="AQ62" s="783"/>
      <c r="AR62" s="783"/>
      <c r="AS62" s="783"/>
      <c r="AT62" s="783"/>
      <c r="AU62" s="783"/>
      <c r="AV62" s="783"/>
      <c r="AW62" s="783"/>
      <c r="AX62" s="783"/>
      <c r="AY62" s="783"/>
      <c r="AZ62" s="783"/>
      <c r="BA62" s="783"/>
      <c r="BB62" s="783"/>
      <c r="BC62" s="783"/>
      <c r="BD62" s="783"/>
      <c r="BE62" s="783"/>
      <c r="BF62" s="783"/>
      <c r="BG62" s="783"/>
      <c r="BH62" s="783"/>
      <c r="BI62" s="783"/>
      <c r="BJ62" s="783"/>
      <c r="BK62" s="783"/>
      <c r="BL62" s="783"/>
      <c r="BM62" s="783"/>
      <c r="BN62" s="783"/>
      <c r="BO62" s="783"/>
      <c r="BP62" s="783"/>
      <c r="BQ62" s="783"/>
      <c r="BR62" s="783"/>
      <c r="BS62" s="783"/>
      <c r="BT62" s="783"/>
    </row>
    <row r="63" spans="1:72" s="701" customFormat="1" ht="30.75" customHeight="1" x14ac:dyDescent="0.25">
      <c r="A63" s="686">
        <v>1171</v>
      </c>
      <c r="B63" s="704" t="s">
        <v>588</v>
      </c>
      <c r="C63" s="738" t="s">
        <v>877</v>
      </c>
      <c r="D63" s="778" t="s">
        <v>587</v>
      </c>
      <c r="E63" s="716" t="s">
        <v>519</v>
      </c>
      <c r="F63" s="828" t="s">
        <v>891</v>
      </c>
      <c r="G63" s="829"/>
      <c r="H63" s="829"/>
      <c r="I63" s="829"/>
      <c r="J63" s="829"/>
      <c r="K63" s="829"/>
      <c r="L63" s="829"/>
      <c r="M63" s="829"/>
      <c r="N63" s="829"/>
      <c r="O63" s="783"/>
      <c r="P63" s="783"/>
      <c r="Q63" s="783"/>
      <c r="R63" s="783"/>
      <c r="S63" s="783"/>
      <c r="T63" s="783"/>
      <c r="U63" s="783"/>
      <c r="V63" s="783"/>
      <c r="W63" s="783"/>
      <c r="X63" s="783"/>
      <c r="Y63" s="783"/>
      <c r="Z63" s="783"/>
      <c r="AA63" s="783"/>
      <c r="AB63" s="783"/>
      <c r="AC63" s="783"/>
      <c r="AD63" s="783"/>
      <c r="AE63" s="783"/>
      <c r="AF63" s="783"/>
      <c r="AG63" s="783"/>
      <c r="AH63" s="783"/>
      <c r="AI63" s="783"/>
      <c r="AJ63" s="783"/>
      <c r="AK63" s="783"/>
      <c r="AL63" s="783"/>
      <c r="AM63" s="783"/>
      <c r="AN63" s="783"/>
      <c r="AO63" s="783"/>
      <c r="AP63" s="783"/>
      <c r="AQ63" s="783"/>
      <c r="AR63" s="783"/>
      <c r="AS63" s="783"/>
      <c r="AT63" s="783"/>
      <c r="AU63" s="783"/>
      <c r="AV63" s="783"/>
      <c r="AW63" s="783"/>
      <c r="AX63" s="783"/>
      <c r="AY63" s="783"/>
      <c r="AZ63" s="783"/>
      <c r="BA63" s="783"/>
      <c r="BB63" s="783"/>
      <c r="BC63" s="783"/>
      <c r="BD63" s="783"/>
      <c r="BE63" s="783"/>
      <c r="BF63" s="783"/>
      <c r="BG63" s="783"/>
      <c r="BH63" s="783"/>
      <c r="BI63" s="783"/>
      <c r="BJ63" s="783"/>
      <c r="BK63" s="783"/>
      <c r="BL63" s="783"/>
      <c r="BM63" s="783"/>
      <c r="BN63" s="783"/>
      <c r="BO63" s="783"/>
      <c r="BP63" s="783"/>
      <c r="BQ63" s="783"/>
      <c r="BR63" s="783"/>
      <c r="BS63" s="783"/>
      <c r="BT63" s="783"/>
    </row>
    <row r="64" spans="1:72" s="701" customFormat="1" ht="26.25" customHeight="1" x14ac:dyDescent="0.25">
      <c r="A64" s="686">
        <v>1173</v>
      </c>
      <c r="B64" s="704" t="s">
        <v>586</v>
      </c>
      <c r="C64" s="705" t="s">
        <v>745</v>
      </c>
      <c r="D64" s="699">
        <v>19013833</v>
      </c>
      <c r="E64" s="702" t="s">
        <v>519</v>
      </c>
      <c r="F64" s="840"/>
      <c r="G64" s="841"/>
      <c r="H64" s="841"/>
      <c r="I64" s="841"/>
      <c r="J64" s="841"/>
      <c r="K64" s="841"/>
      <c r="L64" s="841"/>
      <c r="M64" s="841"/>
      <c r="N64" s="841"/>
      <c r="O64" s="783"/>
      <c r="P64" s="783"/>
      <c r="Q64" s="783"/>
      <c r="R64" s="783"/>
      <c r="S64" s="783"/>
      <c r="T64" s="783"/>
      <c r="U64" s="783"/>
      <c r="V64" s="783"/>
      <c r="W64" s="783"/>
      <c r="X64" s="783"/>
      <c r="Y64" s="783"/>
      <c r="Z64" s="783"/>
      <c r="AA64" s="783"/>
      <c r="AB64" s="783"/>
      <c r="AC64" s="783"/>
      <c r="AD64" s="783"/>
      <c r="AE64" s="783"/>
      <c r="AF64" s="783"/>
      <c r="AG64" s="783"/>
      <c r="AH64" s="783"/>
      <c r="AI64" s="783"/>
      <c r="AJ64" s="783"/>
      <c r="AK64" s="783"/>
      <c r="AL64" s="783"/>
      <c r="AM64" s="783"/>
      <c r="AN64" s="783"/>
      <c r="AO64" s="783"/>
      <c r="AP64" s="783"/>
      <c r="AQ64" s="783"/>
      <c r="AR64" s="783"/>
      <c r="AS64" s="783"/>
      <c r="AT64" s="783"/>
      <c r="AU64" s="783"/>
      <c r="AV64" s="783"/>
      <c r="AW64" s="783"/>
      <c r="AX64" s="783"/>
      <c r="AY64" s="783"/>
      <c r="AZ64" s="783"/>
      <c r="BA64" s="783"/>
      <c r="BB64" s="783"/>
      <c r="BC64" s="783"/>
      <c r="BD64" s="783"/>
      <c r="BE64" s="783"/>
      <c r="BF64" s="783"/>
      <c r="BG64" s="783"/>
      <c r="BH64" s="783"/>
      <c r="BI64" s="783"/>
      <c r="BJ64" s="783"/>
      <c r="BK64" s="783"/>
      <c r="BL64" s="783"/>
      <c r="BM64" s="783"/>
      <c r="BN64" s="783"/>
      <c r="BO64" s="783"/>
      <c r="BP64" s="783"/>
      <c r="BQ64" s="783"/>
      <c r="BR64" s="783"/>
      <c r="BS64" s="783"/>
      <c r="BT64" s="783"/>
    </row>
    <row r="65" spans="1:72" s="701" customFormat="1" ht="45" customHeight="1" x14ac:dyDescent="0.25">
      <c r="A65" s="686">
        <v>1174</v>
      </c>
      <c r="B65" s="704" t="s">
        <v>585</v>
      </c>
      <c r="C65" s="736" t="s">
        <v>746</v>
      </c>
      <c r="D65" s="709" t="s">
        <v>584</v>
      </c>
      <c r="E65" s="708" t="s">
        <v>527</v>
      </c>
      <c r="F65" s="840"/>
      <c r="G65" s="841"/>
      <c r="H65" s="841"/>
      <c r="I65" s="841"/>
      <c r="J65" s="841"/>
      <c r="K65" s="841"/>
      <c r="L65" s="841"/>
      <c r="M65" s="841"/>
      <c r="N65" s="841"/>
      <c r="O65" s="783"/>
      <c r="P65" s="783"/>
      <c r="Q65" s="783"/>
      <c r="R65" s="783"/>
      <c r="S65" s="783"/>
      <c r="T65" s="783"/>
      <c r="U65" s="783"/>
      <c r="V65" s="783"/>
      <c r="W65" s="783"/>
      <c r="X65" s="783"/>
      <c r="Y65" s="783"/>
      <c r="Z65" s="783"/>
      <c r="AA65" s="783"/>
      <c r="AB65" s="783"/>
      <c r="AC65" s="783"/>
      <c r="AD65" s="783"/>
      <c r="AE65" s="783"/>
      <c r="AF65" s="783"/>
      <c r="AG65" s="783"/>
      <c r="AH65" s="783"/>
      <c r="AI65" s="783"/>
      <c r="AJ65" s="783"/>
      <c r="AK65" s="783"/>
      <c r="AL65" s="783"/>
      <c r="AM65" s="783"/>
      <c r="AN65" s="783"/>
      <c r="AO65" s="783"/>
      <c r="AP65" s="783"/>
      <c r="AQ65" s="783"/>
      <c r="AR65" s="783"/>
      <c r="AS65" s="783"/>
      <c r="AT65" s="783"/>
      <c r="AU65" s="783"/>
      <c r="AV65" s="783"/>
      <c r="AW65" s="783"/>
      <c r="AX65" s="783"/>
      <c r="AY65" s="783"/>
      <c r="AZ65" s="783"/>
      <c r="BA65" s="783"/>
      <c r="BB65" s="783"/>
      <c r="BC65" s="783"/>
      <c r="BD65" s="783"/>
      <c r="BE65" s="783"/>
      <c r="BF65" s="783"/>
      <c r="BG65" s="783"/>
      <c r="BH65" s="783"/>
      <c r="BI65" s="783"/>
      <c r="BJ65" s="783"/>
      <c r="BK65" s="783"/>
      <c r="BL65" s="783"/>
      <c r="BM65" s="783"/>
      <c r="BN65" s="783"/>
      <c r="BO65" s="783"/>
      <c r="BP65" s="783"/>
      <c r="BQ65" s="783"/>
      <c r="BR65" s="783"/>
      <c r="BS65" s="783"/>
      <c r="BT65" s="783"/>
    </row>
    <row r="66" spans="1:72" s="701" customFormat="1" ht="28.5" customHeight="1" x14ac:dyDescent="0.25">
      <c r="A66" s="686">
        <v>1175</v>
      </c>
      <c r="B66" s="704" t="s">
        <v>583</v>
      </c>
      <c r="C66" s="705" t="s">
        <v>878</v>
      </c>
      <c r="D66" s="683" t="s">
        <v>582</v>
      </c>
      <c r="E66" s="708" t="s">
        <v>516</v>
      </c>
      <c r="F66" s="828" t="s">
        <v>891</v>
      </c>
      <c r="G66" s="829"/>
      <c r="H66" s="829"/>
      <c r="I66" s="829"/>
      <c r="J66" s="829"/>
      <c r="K66" s="829"/>
      <c r="L66" s="829"/>
      <c r="M66" s="829"/>
      <c r="N66" s="829"/>
      <c r="O66" s="783"/>
      <c r="P66" s="783"/>
      <c r="Q66" s="783"/>
      <c r="R66" s="783"/>
      <c r="S66" s="783"/>
      <c r="T66" s="783"/>
      <c r="U66" s="783"/>
      <c r="V66" s="783"/>
      <c r="W66" s="783"/>
      <c r="X66" s="783"/>
      <c r="Y66" s="783"/>
      <c r="Z66" s="783"/>
      <c r="AA66" s="783"/>
      <c r="AB66" s="783"/>
      <c r="AC66" s="783"/>
      <c r="AD66" s="783"/>
      <c r="AE66" s="783"/>
      <c r="AF66" s="783"/>
      <c r="AG66" s="783"/>
      <c r="AH66" s="783"/>
      <c r="AI66" s="783"/>
      <c r="AJ66" s="783"/>
      <c r="AK66" s="783"/>
      <c r="AL66" s="783"/>
      <c r="AM66" s="783"/>
      <c r="AN66" s="783"/>
      <c r="AO66" s="783"/>
      <c r="AP66" s="783"/>
      <c r="AQ66" s="783"/>
      <c r="AR66" s="783"/>
      <c r="AS66" s="783"/>
      <c r="AT66" s="783"/>
      <c r="AU66" s="783"/>
      <c r="AV66" s="783"/>
      <c r="AW66" s="783"/>
      <c r="AX66" s="783"/>
      <c r="AY66" s="783"/>
      <c r="AZ66" s="783"/>
      <c r="BA66" s="783"/>
      <c r="BB66" s="783"/>
      <c r="BC66" s="783"/>
      <c r="BD66" s="783"/>
      <c r="BE66" s="783"/>
      <c r="BF66" s="783"/>
      <c r="BG66" s="783"/>
      <c r="BH66" s="783"/>
      <c r="BI66" s="783"/>
      <c r="BJ66" s="783"/>
      <c r="BK66" s="783"/>
      <c r="BL66" s="783"/>
      <c r="BM66" s="783"/>
      <c r="BN66" s="783"/>
      <c r="BO66" s="783"/>
      <c r="BP66" s="783"/>
      <c r="BQ66" s="783"/>
      <c r="BR66" s="783"/>
      <c r="BS66" s="783"/>
      <c r="BT66" s="783"/>
    </row>
    <row r="67" spans="1:72" s="701" customFormat="1" ht="28.5" customHeight="1" x14ac:dyDescent="0.25">
      <c r="A67" s="686">
        <v>1200</v>
      </c>
      <c r="B67" s="712" t="s">
        <v>581</v>
      </c>
      <c r="C67" s="736" t="s">
        <v>843</v>
      </c>
      <c r="D67" s="707" t="s">
        <v>580</v>
      </c>
      <c r="E67" s="706" t="s">
        <v>514</v>
      </c>
      <c r="F67" s="838" t="s">
        <v>699</v>
      </c>
      <c r="G67" s="839"/>
      <c r="H67" s="839"/>
      <c r="I67" s="839"/>
      <c r="J67" s="839"/>
      <c r="K67" s="839"/>
      <c r="L67" s="839"/>
      <c r="M67" s="839"/>
      <c r="N67" s="839"/>
      <c r="O67" s="783"/>
      <c r="P67" s="783"/>
      <c r="Q67" s="783"/>
      <c r="R67" s="783"/>
      <c r="S67" s="783"/>
      <c r="T67" s="783"/>
      <c r="U67" s="783"/>
      <c r="V67" s="783"/>
      <c r="W67" s="783"/>
      <c r="X67" s="783"/>
      <c r="Y67" s="783"/>
      <c r="Z67" s="783"/>
      <c r="AA67" s="783"/>
      <c r="AB67" s="783"/>
      <c r="AC67" s="783"/>
      <c r="AD67" s="783"/>
      <c r="AE67" s="783"/>
      <c r="AF67" s="783"/>
      <c r="AG67" s="783"/>
      <c r="AH67" s="783"/>
      <c r="AI67" s="783"/>
      <c r="AJ67" s="783"/>
      <c r="AK67" s="783"/>
      <c r="AL67" s="783"/>
      <c r="AM67" s="783"/>
      <c r="AN67" s="783"/>
      <c r="AO67" s="783"/>
      <c r="AP67" s="783"/>
      <c r="AQ67" s="783"/>
      <c r="AR67" s="783"/>
      <c r="AS67" s="783"/>
      <c r="AT67" s="783"/>
      <c r="AU67" s="783"/>
      <c r="AV67" s="783"/>
      <c r="AW67" s="783"/>
      <c r="AX67" s="783"/>
      <c r="AY67" s="783"/>
      <c r="AZ67" s="783"/>
      <c r="BA67" s="783"/>
      <c r="BB67" s="783"/>
      <c r="BC67" s="783"/>
      <c r="BD67" s="783"/>
      <c r="BE67" s="783"/>
      <c r="BF67" s="783"/>
      <c r="BG67" s="783"/>
      <c r="BH67" s="783"/>
      <c r="BI67" s="783"/>
      <c r="BJ67" s="783"/>
      <c r="BK67" s="783"/>
      <c r="BL67" s="783"/>
      <c r="BM67" s="783"/>
      <c r="BN67" s="783"/>
      <c r="BO67" s="783"/>
      <c r="BP67" s="783"/>
      <c r="BQ67" s="783"/>
      <c r="BR67" s="783"/>
      <c r="BS67" s="783"/>
      <c r="BT67" s="783"/>
    </row>
    <row r="68" spans="1:72" s="701" customFormat="1" ht="32.25" customHeight="1" x14ac:dyDescent="0.25">
      <c r="A68" s="686">
        <v>1201</v>
      </c>
      <c r="B68" s="712" t="s">
        <v>579</v>
      </c>
      <c r="C68" s="736" t="s">
        <v>747</v>
      </c>
      <c r="D68" s="711">
        <v>66935733</v>
      </c>
      <c r="E68" s="710" t="s">
        <v>514</v>
      </c>
      <c r="F68" s="840"/>
      <c r="G68" s="841"/>
      <c r="H68" s="841"/>
      <c r="I68" s="841"/>
      <c r="J68" s="841"/>
      <c r="K68" s="841"/>
      <c r="L68" s="841"/>
      <c r="M68" s="841"/>
      <c r="N68" s="841"/>
      <c r="O68" s="783"/>
      <c r="P68" s="783"/>
      <c r="Q68" s="783"/>
      <c r="R68" s="783"/>
      <c r="S68" s="783"/>
      <c r="T68" s="783"/>
      <c r="U68" s="783"/>
      <c r="V68" s="783"/>
      <c r="W68" s="783"/>
      <c r="X68" s="783"/>
      <c r="Y68" s="783"/>
      <c r="Z68" s="783"/>
      <c r="AA68" s="783"/>
      <c r="AB68" s="783"/>
      <c r="AC68" s="783"/>
      <c r="AD68" s="783"/>
      <c r="AE68" s="783"/>
      <c r="AF68" s="783"/>
      <c r="AG68" s="783"/>
      <c r="AH68" s="783"/>
      <c r="AI68" s="783"/>
      <c r="AJ68" s="783"/>
      <c r="AK68" s="783"/>
      <c r="AL68" s="783"/>
      <c r="AM68" s="783"/>
      <c r="AN68" s="783"/>
      <c r="AO68" s="783"/>
      <c r="AP68" s="783"/>
      <c r="AQ68" s="783"/>
      <c r="AR68" s="783"/>
      <c r="AS68" s="783"/>
      <c r="AT68" s="783"/>
      <c r="AU68" s="783"/>
      <c r="AV68" s="783"/>
      <c r="AW68" s="783"/>
      <c r="AX68" s="783"/>
      <c r="AY68" s="783"/>
      <c r="AZ68" s="783"/>
      <c r="BA68" s="783"/>
      <c r="BB68" s="783"/>
      <c r="BC68" s="783"/>
      <c r="BD68" s="783"/>
      <c r="BE68" s="783"/>
      <c r="BF68" s="783"/>
      <c r="BG68" s="783"/>
      <c r="BH68" s="783"/>
      <c r="BI68" s="783"/>
      <c r="BJ68" s="783"/>
      <c r="BK68" s="783"/>
      <c r="BL68" s="783"/>
      <c r="BM68" s="783"/>
      <c r="BN68" s="783"/>
      <c r="BO68" s="783"/>
      <c r="BP68" s="783"/>
      <c r="BQ68" s="783"/>
      <c r="BR68" s="783"/>
      <c r="BS68" s="783"/>
      <c r="BT68" s="783"/>
    </row>
    <row r="69" spans="1:72" s="701" customFormat="1" ht="46.5" customHeight="1" x14ac:dyDescent="0.25">
      <c r="A69" s="686">
        <v>1202</v>
      </c>
      <c r="B69" s="712" t="s">
        <v>578</v>
      </c>
      <c r="C69" s="736" t="s">
        <v>808</v>
      </c>
      <c r="D69" s="707" t="s">
        <v>577</v>
      </c>
      <c r="E69" s="706" t="s">
        <v>514</v>
      </c>
      <c r="F69" s="838" t="s">
        <v>849</v>
      </c>
      <c r="G69" s="839"/>
      <c r="H69" s="839"/>
      <c r="I69" s="839"/>
      <c r="J69" s="839"/>
      <c r="K69" s="839"/>
      <c r="L69" s="839"/>
      <c r="M69" s="839"/>
      <c r="N69" s="839"/>
      <c r="O69" s="783"/>
      <c r="P69" s="783"/>
      <c r="Q69" s="783"/>
      <c r="R69" s="783"/>
      <c r="S69" s="783"/>
      <c r="T69" s="783"/>
      <c r="U69" s="783"/>
      <c r="V69" s="783"/>
      <c r="W69" s="783"/>
      <c r="X69" s="783"/>
      <c r="Y69" s="783"/>
      <c r="Z69" s="783"/>
      <c r="AA69" s="783"/>
      <c r="AB69" s="783"/>
      <c r="AC69" s="783"/>
      <c r="AD69" s="783"/>
      <c r="AE69" s="783"/>
      <c r="AF69" s="783"/>
      <c r="AG69" s="783"/>
      <c r="AH69" s="783"/>
      <c r="AI69" s="783"/>
      <c r="AJ69" s="783"/>
      <c r="AK69" s="783"/>
      <c r="AL69" s="783"/>
      <c r="AM69" s="783"/>
      <c r="AN69" s="783"/>
      <c r="AO69" s="783"/>
      <c r="AP69" s="783"/>
      <c r="AQ69" s="783"/>
      <c r="AR69" s="783"/>
      <c r="AS69" s="783"/>
      <c r="AT69" s="783"/>
      <c r="AU69" s="783"/>
      <c r="AV69" s="783"/>
      <c r="AW69" s="783"/>
      <c r="AX69" s="783"/>
      <c r="AY69" s="783"/>
      <c r="AZ69" s="783"/>
      <c r="BA69" s="783"/>
      <c r="BB69" s="783"/>
      <c r="BC69" s="783"/>
      <c r="BD69" s="783"/>
      <c r="BE69" s="783"/>
      <c r="BF69" s="783"/>
      <c r="BG69" s="783"/>
      <c r="BH69" s="783"/>
      <c r="BI69" s="783"/>
      <c r="BJ69" s="783"/>
      <c r="BK69" s="783"/>
      <c r="BL69" s="783"/>
      <c r="BM69" s="783"/>
      <c r="BN69" s="783"/>
      <c r="BO69" s="783"/>
      <c r="BP69" s="783"/>
      <c r="BQ69" s="783"/>
      <c r="BR69" s="783"/>
      <c r="BS69" s="783"/>
      <c r="BT69" s="783"/>
    </row>
    <row r="70" spans="1:72" s="701" customFormat="1" ht="26.25" customHeight="1" x14ac:dyDescent="0.25">
      <c r="A70" s="686">
        <v>1204</v>
      </c>
      <c r="B70" s="712" t="s">
        <v>576</v>
      </c>
      <c r="C70" s="736" t="s">
        <v>809</v>
      </c>
      <c r="D70" s="711">
        <v>13643606</v>
      </c>
      <c r="E70" s="710" t="s">
        <v>514</v>
      </c>
      <c r="F70" s="838" t="s">
        <v>697</v>
      </c>
      <c r="G70" s="839"/>
      <c r="H70" s="839"/>
      <c r="I70" s="839"/>
      <c r="J70" s="839"/>
      <c r="K70" s="839"/>
      <c r="L70" s="839"/>
      <c r="M70" s="839"/>
      <c r="N70" s="839"/>
      <c r="O70" s="783"/>
      <c r="P70" s="783"/>
      <c r="Q70" s="783"/>
      <c r="R70" s="783"/>
      <c r="S70" s="783"/>
      <c r="T70" s="783"/>
      <c r="U70" s="783"/>
      <c r="V70" s="783"/>
      <c r="W70" s="783"/>
      <c r="X70" s="783"/>
      <c r="Y70" s="783"/>
      <c r="Z70" s="783"/>
      <c r="AA70" s="783"/>
      <c r="AB70" s="783"/>
      <c r="AC70" s="783"/>
      <c r="AD70" s="783"/>
      <c r="AE70" s="783"/>
      <c r="AF70" s="783"/>
      <c r="AG70" s="783"/>
      <c r="AH70" s="783"/>
      <c r="AI70" s="783"/>
      <c r="AJ70" s="783"/>
      <c r="AK70" s="783"/>
      <c r="AL70" s="783"/>
      <c r="AM70" s="783"/>
      <c r="AN70" s="783"/>
      <c r="AO70" s="783"/>
      <c r="AP70" s="783"/>
      <c r="AQ70" s="783"/>
      <c r="AR70" s="783"/>
      <c r="AS70" s="783"/>
      <c r="AT70" s="783"/>
      <c r="AU70" s="783"/>
      <c r="AV70" s="783"/>
      <c r="AW70" s="783"/>
      <c r="AX70" s="783"/>
      <c r="AY70" s="783"/>
      <c r="AZ70" s="783"/>
      <c r="BA70" s="783"/>
      <c r="BB70" s="783"/>
      <c r="BC70" s="783"/>
      <c r="BD70" s="783"/>
      <c r="BE70" s="783"/>
      <c r="BF70" s="783"/>
      <c r="BG70" s="783"/>
      <c r="BH70" s="783"/>
      <c r="BI70" s="783"/>
      <c r="BJ70" s="783"/>
      <c r="BK70" s="783"/>
      <c r="BL70" s="783"/>
      <c r="BM70" s="783"/>
      <c r="BN70" s="783"/>
      <c r="BO70" s="783"/>
      <c r="BP70" s="783"/>
      <c r="BQ70" s="783"/>
      <c r="BR70" s="783"/>
      <c r="BS70" s="783"/>
      <c r="BT70" s="783"/>
    </row>
    <row r="71" spans="1:72" s="701" customFormat="1" ht="52.5" customHeight="1" x14ac:dyDescent="0.25">
      <c r="A71" s="686">
        <v>1205</v>
      </c>
      <c r="B71" s="712" t="s">
        <v>575</v>
      </c>
      <c r="C71" s="735" t="s">
        <v>810</v>
      </c>
      <c r="D71" s="707" t="s">
        <v>574</v>
      </c>
      <c r="E71" s="706" t="s">
        <v>514</v>
      </c>
      <c r="F71" s="838" t="s">
        <v>696</v>
      </c>
      <c r="G71" s="839"/>
      <c r="H71" s="839"/>
      <c r="I71" s="839"/>
      <c r="J71" s="839"/>
      <c r="K71" s="839"/>
      <c r="L71" s="839"/>
      <c r="M71" s="839"/>
      <c r="N71" s="839"/>
      <c r="O71" s="783"/>
      <c r="P71" s="783"/>
      <c r="Q71" s="783"/>
      <c r="R71" s="783"/>
      <c r="S71" s="783"/>
      <c r="T71" s="783"/>
      <c r="U71" s="783"/>
      <c r="V71" s="783"/>
      <c r="W71" s="783"/>
      <c r="X71" s="783"/>
      <c r="Y71" s="783"/>
      <c r="Z71" s="783"/>
      <c r="AA71" s="783"/>
      <c r="AB71" s="783"/>
      <c r="AC71" s="783"/>
      <c r="AD71" s="783"/>
      <c r="AE71" s="783"/>
      <c r="AF71" s="783"/>
      <c r="AG71" s="783"/>
      <c r="AH71" s="783"/>
      <c r="AI71" s="783"/>
      <c r="AJ71" s="783"/>
      <c r="AK71" s="783"/>
      <c r="AL71" s="783"/>
      <c r="AM71" s="783"/>
      <c r="AN71" s="783"/>
      <c r="AO71" s="783"/>
      <c r="AP71" s="783"/>
      <c r="AQ71" s="783"/>
      <c r="AR71" s="783"/>
      <c r="AS71" s="783"/>
      <c r="AT71" s="783"/>
      <c r="AU71" s="783"/>
      <c r="AV71" s="783"/>
      <c r="AW71" s="783"/>
      <c r="AX71" s="783"/>
      <c r="AY71" s="783"/>
      <c r="AZ71" s="783"/>
      <c r="BA71" s="783"/>
      <c r="BB71" s="783"/>
      <c r="BC71" s="783"/>
      <c r="BD71" s="783"/>
      <c r="BE71" s="783"/>
      <c r="BF71" s="783"/>
      <c r="BG71" s="783"/>
      <c r="BH71" s="783"/>
      <c r="BI71" s="783"/>
      <c r="BJ71" s="783"/>
      <c r="BK71" s="783"/>
      <c r="BL71" s="783"/>
      <c r="BM71" s="783"/>
      <c r="BN71" s="783"/>
      <c r="BO71" s="783"/>
      <c r="BP71" s="783"/>
      <c r="BQ71" s="783"/>
      <c r="BR71" s="783"/>
      <c r="BS71" s="783"/>
      <c r="BT71" s="783"/>
    </row>
    <row r="72" spans="1:72" s="701" customFormat="1" ht="26.25" customHeight="1" x14ac:dyDescent="0.25">
      <c r="A72" s="686">
        <v>1206</v>
      </c>
      <c r="B72" s="712" t="s">
        <v>573</v>
      </c>
      <c r="C72" s="736" t="s">
        <v>850</v>
      </c>
      <c r="D72" s="707" t="s">
        <v>572</v>
      </c>
      <c r="E72" s="706" t="s">
        <v>514</v>
      </c>
      <c r="F72" s="838" t="s">
        <v>695</v>
      </c>
      <c r="G72" s="839"/>
      <c r="H72" s="839"/>
      <c r="I72" s="839"/>
      <c r="J72" s="839"/>
      <c r="K72" s="839"/>
      <c r="L72" s="839"/>
      <c r="M72" s="839"/>
      <c r="N72" s="839"/>
      <c r="O72" s="783"/>
      <c r="P72" s="783"/>
      <c r="Q72" s="783"/>
      <c r="R72" s="783"/>
      <c r="S72" s="783"/>
      <c r="T72" s="783"/>
      <c r="U72" s="783"/>
      <c r="V72" s="783"/>
      <c r="W72" s="783"/>
      <c r="X72" s="783"/>
      <c r="Y72" s="783"/>
      <c r="Z72" s="783"/>
      <c r="AA72" s="783"/>
      <c r="AB72" s="783"/>
      <c r="AC72" s="783"/>
      <c r="AD72" s="783"/>
      <c r="AE72" s="783"/>
      <c r="AF72" s="783"/>
      <c r="AG72" s="783"/>
      <c r="AH72" s="783"/>
      <c r="AI72" s="783"/>
      <c r="AJ72" s="783"/>
      <c r="AK72" s="783"/>
      <c r="AL72" s="783"/>
      <c r="AM72" s="783"/>
      <c r="AN72" s="783"/>
      <c r="AO72" s="783"/>
      <c r="AP72" s="783"/>
      <c r="AQ72" s="783"/>
      <c r="AR72" s="783"/>
      <c r="AS72" s="783"/>
      <c r="AT72" s="783"/>
      <c r="AU72" s="783"/>
      <c r="AV72" s="783"/>
      <c r="AW72" s="783"/>
      <c r="AX72" s="783"/>
      <c r="AY72" s="783"/>
      <c r="AZ72" s="783"/>
      <c r="BA72" s="783"/>
      <c r="BB72" s="783"/>
      <c r="BC72" s="783"/>
      <c r="BD72" s="783"/>
      <c r="BE72" s="783"/>
      <c r="BF72" s="783"/>
      <c r="BG72" s="783"/>
      <c r="BH72" s="783"/>
      <c r="BI72" s="783"/>
      <c r="BJ72" s="783"/>
      <c r="BK72" s="783"/>
      <c r="BL72" s="783"/>
      <c r="BM72" s="783"/>
      <c r="BN72" s="783"/>
      <c r="BO72" s="783"/>
      <c r="BP72" s="783"/>
      <c r="BQ72" s="783"/>
      <c r="BR72" s="783"/>
      <c r="BS72" s="783"/>
      <c r="BT72" s="783"/>
    </row>
    <row r="73" spans="1:72" s="701" customFormat="1" ht="26.25" customHeight="1" x14ac:dyDescent="0.25">
      <c r="A73" s="686">
        <v>1207</v>
      </c>
      <c r="B73" s="712" t="s">
        <v>571</v>
      </c>
      <c r="C73" s="736" t="s">
        <v>811</v>
      </c>
      <c r="D73" s="711">
        <v>14451085</v>
      </c>
      <c r="E73" s="710" t="s">
        <v>514</v>
      </c>
      <c r="F73" s="838" t="s">
        <v>698</v>
      </c>
      <c r="G73" s="839"/>
      <c r="H73" s="839"/>
      <c r="I73" s="839"/>
      <c r="J73" s="839"/>
      <c r="K73" s="839"/>
      <c r="L73" s="839"/>
      <c r="M73" s="839"/>
      <c r="N73" s="839"/>
      <c r="O73" s="783"/>
      <c r="P73" s="783"/>
      <c r="Q73" s="783"/>
      <c r="R73" s="783"/>
      <c r="S73" s="783"/>
      <c r="T73" s="783"/>
      <c r="U73" s="783"/>
      <c r="V73" s="783"/>
      <c r="W73" s="783"/>
      <c r="X73" s="783"/>
      <c r="Y73" s="783"/>
      <c r="Z73" s="783"/>
      <c r="AA73" s="783"/>
      <c r="AB73" s="783"/>
      <c r="AC73" s="783"/>
      <c r="AD73" s="783"/>
      <c r="AE73" s="783"/>
      <c r="AF73" s="783"/>
      <c r="AG73" s="783"/>
      <c r="AH73" s="783"/>
      <c r="AI73" s="783"/>
      <c r="AJ73" s="783"/>
      <c r="AK73" s="783"/>
      <c r="AL73" s="783"/>
      <c r="AM73" s="783"/>
      <c r="AN73" s="783"/>
      <c r="AO73" s="783"/>
      <c r="AP73" s="783"/>
      <c r="AQ73" s="783"/>
      <c r="AR73" s="783"/>
      <c r="AS73" s="783"/>
      <c r="AT73" s="783"/>
      <c r="AU73" s="783"/>
      <c r="AV73" s="783"/>
      <c r="AW73" s="783"/>
      <c r="AX73" s="783"/>
      <c r="AY73" s="783"/>
      <c r="AZ73" s="783"/>
      <c r="BA73" s="783"/>
      <c r="BB73" s="783"/>
      <c r="BC73" s="783"/>
      <c r="BD73" s="783"/>
      <c r="BE73" s="783"/>
      <c r="BF73" s="783"/>
      <c r="BG73" s="783"/>
      <c r="BH73" s="783"/>
      <c r="BI73" s="783"/>
      <c r="BJ73" s="783"/>
      <c r="BK73" s="783"/>
      <c r="BL73" s="783"/>
      <c r="BM73" s="783"/>
      <c r="BN73" s="783"/>
      <c r="BO73" s="783"/>
      <c r="BP73" s="783"/>
      <c r="BQ73" s="783"/>
      <c r="BR73" s="783"/>
      <c r="BS73" s="783"/>
      <c r="BT73" s="783"/>
    </row>
    <row r="74" spans="1:72" s="701" customFormat="1" ht="26.25" customHeight="1" x14ac:dyDescent="0.25">
      <c r="A74" s="686">
        <v>1208</v>
      </c>
      <c r="B74" s="712" t="s">
        <v>570</v>
      </c>
      <c r="C74" s="736" t="s">
        <v>812</v>
      </c>
      <c r="D74" s="707" t="s">
        <v>569</v>
      </c>
      <c r="E74" s="706" t="s">
        <v>514</v>
      </c>
      <c r="F74" s="838" t="s">
        <v>813</v>
      </c>
      <c r="G74" s="839"/>
      <c r="H74" s="839"/>
      <c r="I74" s="839"/>
      <c r="J74" s="839"/>
      <c r="K74" s="839"/>
      <c r="L74" s="839"/>
      <c r="M74" s="839"/>
      <c r="N74" s="839"/>
      <c r="O74" s="783"/>
      <c r="P74" s="783"/>
      <c r="Q74" s="783"/>
      <c r="R74" s="783"/>
      <c r="S74" s="783"/>
      <c r="T74" s="783"/>
      <c r="U74" s="783"/>
      <c r="V74" s="783"/>
      <c r="W74" s="783"/>
      <c r="X74" s="783"/>
      <c r="Y74" s="783"/>
      <c r="Z74" s="783"/>
      <c r="AA74" s="783"/>
      <c r="AB74" s="783"/>
      <c r="AC74" s="783"/>
      <c r="AD74" s="783"/>
      <c r="AE74" s="783"/>
      <c r="AF74" s="783"/>
      <c r="AG74" s="783"/>
      <c r="AH74" s="783"/>
      <c r="AI74" s="783"/>
      <c r="AJ74" s="783"/>
      <c r="AK74" s="783"/>
      <c r="AL74" s="783"/>
      <c r="AM74" s="783"/>
      <c r="AN74" s="783"/>
      <c r="AO74" s="783"/>
      <c r="AP74" s="783"/>
      <c r="AQ74" s="783"/>
      <c r="AR74" s="783"/>
      <c r="AS74" s="783"/>
      <c r="AT74" s="783"/>
      <c r="AU74" s="783"/>
      <c r="AV74" s="783"/>
      <c r="AW74" s="783"/>
      <c r="AX74" s="783"/>
      <c r="AY74" s="783"/>
      <c r="AZ74" s="783"/>
      <c r="BA74" s="783"/>
      <c r="BB74" s="783"/>
      <c r="BC74" s="783"/>
      <c r="BD74" s="783"/>
      <c r="BE74" s="783"/>
      <c r="BF74" s="783"/>
      <c r="BG74" s="783"/>
      <c r="BH74" s="783"/>
      <c r="BI74" s="783"/>
      <c r="BJ74" s="783"/>
      <c r="BK74" s="783"/>
      <c r="BL74" s="783"/>
      <c r="BM74" s="783"/>
      <c r="BN74" s="783"/>
      <c r="BO74" s="783"/>
      <c r="BP74" s="783"/>
      <c r="BQ74" s="783"/>
      <c r="BR74" s="783"/>
      <c r="BS74" s="783"/>
      <c r="BT74" s="783"/>
    </row>
    <row r="75" spans="1:72" s="701" customFormat="1" ht="30.75" customHeight="1" x14ac:dyDescent="0.25">
      <c r="A75" s="686">
        <v>1212</v>
      </c>
      <c r="B75" s="704" t="s">
        <v>568</v>
      </c>
      <c r="C75" s="738" t="s">
        <v>748</v>
      </c>
      <c r="D75" s="683" t="s">
        <v>567</v>
      </c>
      <c r="E75" s="708" t="s">
        <v>523</v>
      </c>
      <c r="F75" s="840"/>
      <c r="G75" s="841"/>
      <c r="H75" s="841"/>
      <c r="I75" s="841"/>
      <c r="J75" s="841"/>
      <c r="K75" s="841"/>
      <c r="L75" s="841"/>
      <c r="M75" s="841"/>
      <c r="N75" s="841"/>
      <c r="O75" s="783"/>
      <c r="P75" s="783"/>
      <c r="Q75" s="783"/>
      <c r="R75" s="783"/>
      <c r="S75" s="783"/>
      <c r="T75" s="783"/>
      <c r="U75" s="783"/>
      <c r="V75" s="783"/>
      <c r="W75" s="783"/>
      <c r="X75" s="783"/>
      <c r="Y75" s="783"/>
      <c r="Z75" s="783"/>
      <c r="AA75" s="783"/>
      <c r="AB75" s="783"/>
      <c r="AC75" s="783"/>
      <c r="AD75" s="783"/>
      <c r="AE75" s="783"/>
      <c r="AF75" s="783"/>
      <c r="AG75" s="783"/>
      <c r="AH75" s="783"/>
      <c r="AI75" s="783"/>
      <c r="AJ75" s="783"/>
      <c r="AK75" s="783"/>
      <c r="AL75" s="783"/>
      <c r="AM75" s="783"/>
      <c r="AN75" s="783"/>
      <c r="AO75" s="783"/>
      <c r="AP75" s="783"/>
      <c r="AQ75" s="783"/>
      <c r="AR75" s="783"/>
      <c r="AS75" s="783"/>
      <c r="AT75" s="783"/>
      <c r="AU75" s="783"/>
      <c r="AV75" s="783"/>
      <c r="AW75" s="783"/>
      <c r="AX75" s="783"/>
      <c r="AY75" s="783"/>
      <c r="AZ75" s="783"/>
      <c r="BA75" s="783"/>
      <c r="BB75" s="783"/>
      <c r="BC75" s="783"/>
      <c r="BD75" s="783"/>
      <c r="BE75" s="783"/>
      <c r="BF75" s="783"/>
      <c r="BG75" s="783"/>
      <c r="BH75" s="783"/>
      <c r="BI75" s="783"/>
      <c r="BJ75" s="783"/>
      <c r="BK75" s="783"/>
      <c r="BL75" s="783"/>
      <c r="BM75" s="783"/>
      <c r="BN75" s="783"/>
      <c r="BO75" s="783"/>
      <c r="BP75" s="783"/>
      <c r="BQ75" s="783"/>
      <c r="BR75" s="783"/>
      <c r="BS75" s="783"/>
      <c r="BT75" s="783"/>
    </row>
    <row r="76" spans="1:72" s="701" customFormat="1" ht="30.75" customHeight="1" x14ac:dyDescent="0.25">
      <c r="A76" s="686">
        <v>1216</v>
      </c>
      <c r="B76" s="704" t="s">
        <v>566</v>
      </c>
      <c r="C76" s="705" t="s">
        <v>814</v>
      </c>
      <c r="D76" s="699">
        <v>14616831</v>
      </c>
      <c r="E76" s="702" t="s">
        <v>519</v>
      </c>
      <c r="F76" s="838" t="s">
        <v>700</v>
      </c>
      <c r="G76" s="839"/>
      <c r="H76" s="839"/>
      <c r="I76" s="839"/>
      <c r="J76" s="839"/>
      <c r="K76" s="839"/>
      <c r="L76" s="839"/>
      <c r="M76" s="839"/>
      <c r="N76" s="839"/>
      <c r="O76" s="783"/>
      <c r="P76" s="783"/>
      <c r="Q76" s="783"/>
      <c r="R76" s="783"/>
      <c r="S76" s="783"/>
      <c r="T76" s="783"/>
      <c r="U76" s="783"/>
      <c r="V76" s="783"/>
      <c r="W76" s="783"/>
      <c r="X76" s="783"/>
      <c r="Y76" s="783"/>
      <c r="Z76" s="783"/>
      <c r="AA76" s="783"/>
      <c r="AB76" s="783"/>
      <c r="AC76" s="783"/>
      <c r="AD76" s="783"/>
      <c r="AE76" s="783"/>
      <c r="AF76" s="783"/>
      <c r="AG76" s="783"/>
      <c r="AH76" s="783"/>
      <c r="AI76" s="783"/>
      <c r="AJ76" s="783"/>
      <c r="AK76" s="783"/>
      <c r="AL76" s="783"/>
      <c r="AM76" s="783"/>
      <c r="AN76" s="783"/>
      <c r="AO76" s="783"/>
      <c r="AP76" s="783"/>
      <c r="AQ76" s="783"/>
      <c r="AR76" s="783"/>
      <c r="AS76" s="783"/>
      <c r="AT76" s="783"/>
      <c r="AU76" s="783"/>
      <c r="AV76" s="783"/>
      <c r="AW76" s="783"/>
      <c r="AX76" s="783"/>
      <c r="AY76" s="783"/>
      <c r="AZ76" s="783"/>
      <c r="BA76" s="783"/>
      <c r="BB76" s="783"/>
      <c r="BC76" s="783"/>
      <c r="BD76" s="783"/>
      <c r="BE76" s="783"/>
      <c r="BF76" s="783"/>
      <c r="BG76" s="783"/>
      <c r="BH76" s="783"/>
      <c r="BI76" s="783"/>
      <c r="BJ76" s="783"/>
      <c r="BK76" s="783"/>
      <c r="BL76" s="783"/>
      <c r="BM76" s="783"/>
      <c r="BN76" s="783"/>
      <c r="BO76" s="783"/>
      <c r="BP76" s="783"/>
      <c r="BQ76" s="783"/>
      <c r="BR76" s="783"/>
      <c r="BS76" s="783"/>
      <c r="BT76" s="783"/>
    </row>
    <row r="77" spans="1:72" s="701" customFormat="1" ht="30.75" customHeight="1" x14ac:dyDescent="0.25">
      <c r="A77" s="686">
        <v>1218</v>
      </c>
      <c r="B77" s="704" t="s">
        <v>565</v>
      </c>
      <c r="C77" s="705" t="s">
        <v>564</v>
      </c>
      <c r="D77" s="683" t="s">
        <v>563</v>
      </c>
      <c r="E77" s="708" t="s">
        <v>519</v>
      </c>
      <c r="F77" s="840"/>
      <c r="G77" s="841"/>
      <c r="H77" s="841"/>
      <c r="I77" s="841"/>
      <c r="J77" s="841"/>
      <c r="K77" s="841"/>
      <c r="L77" s="841"/>
      <c r="M77" s="841"/>
      <c r="N77" s="841"/>
      <c r="O77" s="783"/>
      <c r="P77" s="783"/>
      <c r="Q77" s="783"/>
      <c r="R77" s="783"/>
      <c r="S77" s="783"/>
      <c r="T77" s="783"/>
      <c r="U77" s="783"/>
      <c r="V77" s="783"/>
      <c r="W77" s="783"/>
      <c r="X77" s="783"/>
      <c r="Y77" s="783"/>
      <c r="Z77" s="783"/>
      <c r="AA77" s="783"/>
      <c r="AB77" s="783"/>
      <c r="AC77" s="783"/>
      <c r="AD77" s="783"/>
      <c r="AE77" s="783"/>
      <c r="AF77" s="783"/>
      <c r="AG77" s="783"/>
      <c r="AH77" s="783"/>
      <c r="AI77" s="783"/>
      <c r="AJ77" s="783"/>
      <c r="AK77" s="783"/>
      <c r="AL77" s="783"/>
      <c r="AM77" s="783"/>
      <c r="AN77" s="783"/>
      <c r="AO77" s="783"/>
      <c r="AP77" s="783"/>
      <c r="AQ77" s="783"/>
      <c r="AR77" s="783"/>
      <c r="AS77" s="783"/>
      <c r="AT77" s="783"/>
      <c r="AU77" s="783"/>
      <c r="AV77" s="783"/>
      <c r="AW77" s="783"/>
      <c r="AX77" s="783"/>
      <c r="AY77" s="783"/>
      <c r="AZ77" s="783"/>
      <c r="BA77" s="783"/>
      <c r="BB77" s="783"/>
      <c r="BC77" s="783"/>
      <c r="BD77" s="783"/>
      <c r="BE77" s="783"/>
      <c r="BF77" s="783"/>
      <c r="BG77" s="783"/>
      <c r="BH77" s="783"/>
      <c r="BI77" s="783"/>
      <c r="BJ77" s="783"/>
      <c r="BK77" s="783"/>
      <c r="BL77" s="783"/>
      <c r="BM77" s="783"/>
      <c r="BN77" s="783"/>
      <c r="BO77" s="783"/>
      <c r="BP77" s="783"/>
      <c r="BQ77" s="783"/>
      <c r="BR77" s="783"/>
      <c r="BS77" s="783"/>
      <c r="BT77" s="783"/>
    </row>
    <row r="78" spans="1:72" s="701" customFormat="1" ht="26.25" customHeight="1" x14ac:dyDescent="0.25">
      <c r="A78" s="686">
        <v>1222</v>
      </c>
      <c r="B78" s="704" t="s">
        <v>562</v>
      </c>
      <c r="C78" s="736" t="s">
        <v>815</v>
      </c>
      <c r="D78" s="703">
        <v>62353179</v>
      </c>
      <c r="E78" s="702" t="s">
        <v>527</v>
      </c>
      <c r="F78" s="838" t="s">
        <v>900</v>
      </c>
      <c r="G78" s="839"/>
      <c r="H78" s="839"/>
      <c r="I78" s="839"/>
      <c r="J78" s="839"/>
      <c r="K78" s="839"/>
      <c r="L78" s="839"/>
      <c r="M78" s="839"/>
      <c r="N78" s="839"/>
      <c r="O78" s="783"/>
      <c r="P78" s="783"/>
      <c r="Q78" s="783"/>
      <c r="R78" s="783"/>
      <c r="S78" s="783"/>
      <c r="T78" s="783"/>
      <c r="U78" s="783"/>
      <c r="V78" s="783"/>
      <c r="W78" s="783"/>
      <c r="X78" s="783"/>
      <c r="Y78" s="783"/>
      <c r="Z78" s="783"/>
      <c r="AA78" s="783"/>
      <c r="AB78" s="783"/>
      <c r="AC78" s="783"/>
      <c r="AD78" s="783"/>
      <c r="AE78" s="783"/>
      <c r="AF78" s="783"/>
      <c r="AG78" s="783"/>
      <c r="AH78" s="783"/>
      <c r="AI78" s="783"/>
      <c r="AJ78" s="783"/>
      <c r="AK78" s="783"/>
      <c r="AL78" s="783"/>
      <c r="AM78" s="783"/>
      <c r="AN78" s="783"/>
      <c r="AO78" s="783"/>
      <c r="AP78" s="783"/>
      <c r="AQ78" s="783"/>
      <c r="AR78" s="783"/>
      <c r="AS78" s="783"/>
      <c r="AT78" s="783"/>
      <c r="AU78" s="783"/>
      <c r="AV78" s="783"/>
      <c r="AW78" s="783"/>
      <c r="AX78" s="783"/>
      <c r="AY78" s="783"/>
      <c r="AZ78" s="783"/>
      <c r="BA78" s="783"/>
      <c r="BB78" s="783"/>
      <c r="BC78" s="783"/>
      <c r="BD78" s="783"/>
      <c r="BE78" s="783"/>
      <c r="BF78" s="783"/>
      <c r="BG78" s="783"/>
      <c r="BH78" s="783"/>
      <c r="BI78" s="783"/>
      <c r="BJ78" s="783"/>
      <c r="BK78" s="783"/>
      <c r="BL78" s="783"/>
      <c r="BM78" s="783"/>
      <c r="BN78" s="783"/>
      <c r="BO78" s="783"/>
      <c r="BP78" s="783"/>
      <c r="BQ78" s="783"/>
      <c r="BR78" s="783"/>
      <c r="BS78" s="783"/>
      <c r="BT78" s="783"/>
    </row>
    <row r="79" spans="1:72" s="701" customFormat="1" ht="32.25" customHeight="1" x14ac:dyDescent="0.25">
      <c r="A79" s="686">
        <v>1223</v>
      </c>
      <c r="B79" s="704" t="s">
        <v>561</v>
      </c>
      <c r="C79" s="736" t="s">
        <v>854</v>
      </c>
      <c r="D79" s="709" t="s">
        <v>560</v>
      </c>
      <c r="E79" s="708" t="s">
        <v>527</v>
      </c>
      <c r="F79" s="838" t="s">
        <v>711</v>
      </c>
      <c r="G79" s="839"/>
      <c r="H79" s="839"/>
      <c r="I79" s="839"/>
      <c r="J79" s="839"/>
      <c r="K79" s="839"/>
      <c r="L79" s="839"/>
      <c r="M79" s="839"/>
      <c r="N79" s="839"/>
      <c r="O79" s="783"/>
      <c r="P79" s="783"/>
      <c r="Q79" s="783"/>
      <c r="R79" s="783"/>
      <c r="S79" s="783"/>
      <c r="T79" s="783"/>
      <c r="U79" s="783"/>
      <c r="V79" s="783"/>
      <c r="W79" s="783"/>
      <c r="X79" s="783"/>
      <c r="Y79" s="783"/>
      <c r="Z79" s="783"/>
      <c r="AA79" s="783"/>
      <c r="AB79" s="783"/>
      <c r="AC79" s="783"/>
      <c r="AD79" s="783"/>
      <c r="AE79" s="783"/>
      <c r="AF79" s="783"/>
      <c r="AG79" s="783"/>
      <c r="AH79" s="783"/>
      <c r="AI79" s="783"/>
      <c r="AJ79" s="783"/>
      <c r="AK79" s="783"/>
      <c r="AL79" s="783"/>
      <c r="AM79" s="783"/>
      <c r="AN79" s="783"/>
      <c r="AO79" s="783"/>
      <c r="AP79" s="783"/>
      <c r="AQ79" s="783"/>
      <c r="AR79" s="783"/>
      <c r="AS79" s="783"/>
      <c r="AT79" s="783"/>
      <c r="AU79" s="783"/>
      <c r="AV79" s="783"/>
      <c r="AW79" s="783"/>
      <c r="AX79" s="783"/>
      <c r="AY79" s="783"/>
      <c r="AZ79" s="783"/>
      <c r="BA79" s="783"/>
      <c r="BB79" s="783"/>
      <c r="BC79" s="783"/>
      <c r="BD79" s="783"/>
      <c r="BE79" s="783"/>
      <c r="BF79" s="783"/>
      <c r="BG79" s="783"/>
      <c r="BH79" s="783"/>
      <c r="BI79" s="783"/>
      <c r="BJ79" s="783"/>
      <c r="BK79" s="783"/>
      <c r="BL79" s="783"/>
      <c r="BM79" s="783"/>
      <c r="BN79" s="783"/>
      <c r="BO79" s="783"/>
      <c r="BP79" s="783"/>
      <c r="BQ79" s="783"/>
      <c r="BR79" s="783"/>
      <c r="BS79" s="783"/>
      <c r="BT79" s="783"/>
    </row>
    <row r="80" spans="1:72" s="701" customFormat="1" ht="36" customHeight="1" x14ac:dyDescent="0.25">
      <c r="A80" s="714">
        <v>1225</v>
      </c>
      <c r="B80" s="713" t="s">
        <v>559</v>
      </c>
      <c r="C80" s="737" t="s">
        <v>816</v>
      </c>
      <c r="D80" s="745" t="s">
        <v>558</v>
      </c>
      <c r="E80" s="742" t="s">
        <v>516</v>
      </c>
      <c r="F80" s="852" t="s">
        <v>901</v>
      </c>
      <c r="G80" s="853"/>
      <c r="H80" s="853"/>
      <c r="I80" s="853"/>
      <c r="J80" s="853"/>
      <c r="K80" s="853"/>
      <c r="L80" s="853"/>
      <c r="M80" s="853"/>
      <c r="N80" s="853"/>
      <c r="O80" s="783"/>
      <c r="P80" s="783"/>
      <c r="Q80" s="783"/>
      <c r="R80" s="783"/>
      <c r="S80" s="783"/>
      <c r="T80" s="783"/>
      <c r="U80" s="783"/>
      <c r="V80" s="783"/>
      <c r="W80" s="783"/>
      <c r="X80" s="783"/>
      <c r="Y80" s="783"/>
      <c r="Z80" s="783"/>
      <c r="AA80" s="783"/>
      <c r="AB80" s="783"/>
      <c r="AC80" s="783"/>
      <c r="AD80" s="783"/>
      <c r="AE80" s="783"/>
      <c r="AF80" s="783"/>
      <c r="AG80" s="783"/>
      <c r="AH80" s="783"/>
      <c r="AI80" s="783"/>
      <c r="AJ80" s="783"/>
      <c r="AK80" s="783"/>
      <c r="AL80" s="783"/>
      <c r="AM80" s="783"/>
      <c r="AN80" s="783"/>
      <c r="AO80" s="783"/>
      <c r="AP80" s="783"/>
      <c r="AQ80" s="783"/>
      <c r="AR80" s="783"/>
      <c r="AS80" s="783"/>
      <c r="AT80" s="783"/>
      <c r="AU80" s="783"/>
      <c r="AV80" s="783"/>
      <c r="AW80" s="783"/>
      <c r="AX80" s="783"/>
      <c r="AY80" s="783"/>
      <c r="AZ80" s="783"/>
      <c r="BA80" s="783"/>
      <c r="BB80" s="783"/>
      <c r="BC80" s="783"/>
      <c r="BD80" s="783"/>
      <c r="BE80" s="783"/>
      <c r="BF80" s="783"/>
      <c r="BG80" s="783"/>
      <c r="BH80" s="783"/>
      <c r="BI80" s="783"/>
      <c r="BJ80" s="783"/>
      <c r="BK80" s="783"/>
      <c r="BL80" s="783"/>
      <c r="BM80" s="783"/>
      <c r="BN80" s="783"/>
      <c r="BO80" s="783"/>
      <c r="BP80" s="783"/>
      <c r="BQ80" s="783"/>
      <c r="BR80" s="783"/>
      <c r="BS80" s="783"/>
      <c r="BT80" s="783"/>
    </row>
    <row r="81" spans="1:72" s="701" customFormat="1" ht="26.25" customHeight="1" x14ac:dyDescent="0.25">
      <c r="A81" s="686">
        <v>1226</v>
      </c>
      <c r="B81" s="704" t="s">
        <v>557</v>
      </c>
      <c r="C81" s="705" t="s">
        <v>749</v>
      </c>
      <c r="D81" s="683" t="s">
        <v>556</v>
      </c>
      <c r="E81" s="708" t="s">
        <v>516</v>
      </c>
      <c r="F81" s="840"/>
      <c r="G81" s="841"/>
      <c r="H81" s="841"/>
      <c r="I81" s="841"/>
      <c r="J81" s="841"/>
      <c r="K81" s="841"/>
      <c r="L81" s="841"/>
      <c r="M81" s="841"/>
      <c r="N81" s="841"/>
      <c r="O81" s="783"/>
      <c r="P81" s="783"/>
      <c r="Q81" s="783"/>
      <c r="R81" s="783"/>
      <c r="S81" s="783"/>
      <c r="T81" s="783"/>
      <c r="U81" s="783"/>
      <c r="V81" s="783"/>
      <c r="W81" s="783"/>
      <c r="X81" s="783"/>
      <c r="Y81" s="783"/>
      <c r="Z81" s="783"/>
      <c r="AA81" s="783"/>
      <c r="AB81" s="783"/>
      <c r="AC81" s="783"/>
      <c r="AD81" s="783"/>
      <c r="AE81" s="783"/>
      <c r="AF81" s="783"/>
      <c r="AG81" s="783"/>
      <c r="AH81" s="783"/>
      <c r="AI81" s="783"/>
      <c r="AJ81" s="783"/>
      <c r="AK81" s="783"/>
      <c r="AL81" s="783"/>
      <c r="AM81" s="783"/>
      <c r="AN81" s="783"/>
      <c r="AO81" s="783"/>
      <c r="AP81" s="783"/>
      <c r="AQ81" s="783"/>
      <c r="AR81" s="783"/>
      <c r="AS81" s="783"/>
      <c r="AT81" s="783"/>
      <c r="AU81" s="783"/>
      <c r="AV81" s="783"/>
      <c r="AW81" s="783"/>
      <c r="AX81" s="783"/>
      <c r="AY81" s="783"/>
      <c r="AZ81" s="783"/>
      <c r="BA81" s="783"/>
      <c r="BB81" s="783"/>
      <c r="BC81" s="783"/>
      <c r="BD81" s="783"/>
      <c r="BE81" s="783"/>
      <c r="BF81" s="783"/>
      <c r="BG81" s="783"/>
      <c r="BH81" s="783"/>
      <c r="BI81" s="783"/>
      <c r="BJ81" s="783"/>
      <c r="BK81" s="783"/>
      <c r="BL81" s="783"/>
      <c r="BM81" s="783"/>
      <c r="BN81" s="783"/>
      <c r="BO81" s="783"/>
      <c r="BP81" s="783"/>
      <c r="BQ81" s="783"/>
      <c r="BR81" s="783"/>
      <c r="BS81" s="783"/>
      <c r="BT81" s="783"/>
    </row>
    <row r="82" spans="1:72" s="701" customFormat="1" ht="26.25" customHeight="1" x14ac:dyDescent="0.25">
      <c r="A82" s="686">
        <v>1300</v>
      </c>
      <c r="B82" s="712" t="s">
        <v>555</v>
      </c>
      <c r="C82" s="736" t="s">
        <v>817</v>
      </c>
      <c r="D82" s="711">
        <v>47654236</v>
      </c>
      <c r="E82" s="710" t="s">
        <v>514</v>
      </c>
      <c r="F82" s="838" t="s">
        <v>717</v>
      </c>
      <c r="G82" s="839"/>
      <c r="H82" s="839"/>
      <c r="I82" s="839"/>
      <c r="J82" s="839"/>
      <c r="K82" s="839"/>
      <c r="L82" s="839"/>
      <c r="M82" s="839"/>
      <c r="N82" s="839"/>
      <c r="O82" s="783"/>
      <c r="P82" s="783"/>
      <c r="Q82" s="783"/>
      <c r="R82" s="783"/>
      <c r="S82" s="783"/>
      <c r="T82" s="783"/>
      <c r="U82" s="783"/>
      <c r="V82" s="783"/>
      <c r="W82" s="783"/>
      <c r="X82" s="783"/>
      <c r="Y82" s="783"/>
      <c r="Z82" s="783"/>
      <c r="AA82" s="783"/>
      <c r="AB82" s="783"/>
      <c r="AC82" s="783"/>
      <c r="AD82" s="783"/>
      <c r="AE82" s="783"/>
      <c r="AF82" s="783"/>
      <c r="AG82" s="783"/>
      <c r="AH82" s="783"/>
      <c r="AI82" s="783"/>
      <c r="AJ82" s="783"/>
      <c r="AK82" s="783"/>
      <c r="AL82" s="783"/>
      <c r="AM82" s="783"/>
      <c r="AN82" s="783"/>
      <c r="AO82" s="783"/>
      <c r="AP82" s="783"/>
      <c r="AQ82" s="783"/>
      <c r="AR82" s="783"/>
      <c r="AS82" s="783"/>
      <c r="AT82" s="783"/>
      <c r="AU82" s="783"/>
      <c r="AV82" s="783"/>
      <c r="AW82" s="783"/>
      <c r="AX82" s="783"/>
      <c r="AY82" s="783"/>
      <c r="AZ82" s="783"/>
      <c r="BA82" s="783"/>
      <c r="BB82" s="783"/>
      <c r="BC82" s="783"/>
      <c r="BD82" s="783"/>
      <c r="BE82" s="783"/>
      <c r="BF82" s="783"/>
      <c r="BG82" s="783"/>
      <c r="BH82" s="783"/>
      <c r="BI82" s="783"/>
      <c r="BJ82" s="783"/>
      <c r="BK82" s="783"/>
      <c r="BL82" s="783"/>
      <c r="BM82" s="783"/>
      <c r="BN82" s="783"/>
      <c r="BO82" s="783"/>
      <c r="BP82" s="783"/>
      <c r="BQ82" s="783"/>
      <c r="BR82" s="783"/>
      <c r="BS82" s="783"/>
      <c r="BT82" s="783"/>
    </row>
    <row r="83" spans="1:72" s="701" customFormat="1" ht="28.5" customHeight="1" x14ac:dyDescent="0.25">
      <c r="A83" s="686">
        <v>1301</v>
      </c>
      <c r="B83" s="712" t="s">
        <v>554</v>
      </c>
      <c r="C83" s="736" t="s">
        <v>818</v>
      </c>
      <c r="D83" s="707" t="s">
        <v>553</v>
      </c>
      <c r="E83" s="706" t="s">
        <v>514</v>
      </c>
      <c r="F83" s="838" t="s">
        <v>718</v>
      </c>
      <c r="G83" s="839"/>
      <c r="H83" s="839"/>
      <c r="I83" s="839"/>
      <c r="J83" s="839"/>
      <c r="K83" s="839"/>
      <c r="L83" s="839"/>
      <c r="M83" s="839"/>
      <c r="N83" s="839"/>
      <c r="O83" s="783"/>
      <c r="P83" s="783"/>
      <c r="Q83" s="783"/>
      <c r="R83" s="783"/>
      <c r="S83" s="783"/>
      <c r="T83" s="783"/>
      <c r="U83" s="783"/>
      <c r="V83" s="783"/>
      <c r="W83" s="783"/>
      <c r="X83" s="783"/>
      <c r="Y83" s="783"/>
      <c r="Z83" s="783"/>
      <c r="AA83" s="783"/>
      <c r="AB83" s="783"/>
      <c r="AC83" s="783"/>
      <c r="AD83" s="783"/>
      <c r="AE83" s="783"/>
      <c r="AF83" s="783"/>
      <c r="AG83" s="783"/>
      <c r="AH83" s="783"/>
      <c r="AI83" s="783"/>
      <c r="AJ83" s="783"/>
      <c r="AK83" s="783"/>
      <c r="AL83" s="783"/>
      <c r="AM83" s="783"/>
      <c r="AN83" s="783"/>
      <c r="AO83" s="783"/>
      <c r="AP83" s="783"/>
      <c r="AQ83" s="783"/>
      <c r="AR83" s="783"/>
      <c r="AS83" s="783"/>
      <c r="AT83" s="783"/>
      <c r="AU83" s="783"/>
      <c r="AV83" s="783"/>
      <c r="AW83" s="783"/>
      <c r="AX83" s="783"/>
      <c r="AY83" s="783"/>
      <c r="AZ83" s="783"/>
      <c r="BA83" s="783"/>
      <c r="BB83" s="783"/>
      <c r="BC83" s="783"/>
      <c r="BD83" s="783"/>
      <c r="BE83" s="783"/>
      <c r="BF83" s="783"/>
      <c r="BG83" s="783"/>
      <c r="BH83" s="783"/>
      <c r="BI83" s="783"/>
      <c r="BJ83" s="783"/>
      <c r="BK83" s="783"/>
      <c r="BL83" s="783"/>
      <c r="BM83" s="783"/>
      <c r="BN83" s="783"/>
      <c r="BO83" s="783"/>
      <c r="BP83" s="783"/>
      <c r="BQ83" s="783"/>
      <c r="BR83" s="783"/>
      <c r="BS83" s="783"/>
      <c r="BT83" s="783"/>
    </row>
    <row r="84" spans="1:72" s="701" customFormat="1" ht="30.75" customHeight="1" x14ac:dyDescent="0.25">
      <c r="A84" s="686">
        <v>1302</v>
      </c>
      <c r="B84" s="712" t="s">
        <v>552</v>
      </c>
      <c r="C84" s="736" t="s">
        <v>819</v>
      </c>
      <c r="D84" s="711">
        <v>47654279</v>
      </c>
      <c r="E84" s="710" t="s">
        <v>514</v>
      </c>
      <c r="F84" s="838" t="s">
        <v>719</v>
      </c>
      <c r="G84" s="839"/>
      <c r="H84" s="839"/>
      <c r="I84" s="839"/>
      <c r="J84" s="839"/>
      <c r="K84" s="839"/>
      <c r="L84" s="839"/>
      <c r="M84" s="839"/>
      <c r="N84" s="839"/>
      <c r="O84" s="783"/>
      <c r="P84" s="783"/>
      <c r="Q84" s="783"/>
      <c r="R84" s="783"/>
      <c r="S84" s="783"/>
      <c r="T84" s="783"/>
      <c r="U84" s="783"/>
      <c r="V84" s="783"/>
      <c r="W84" s="783"/>
      <c r="X84" s="783"/>
      <c r="Y84" s="783"/>
      <c r="Z84" s="783"/>
      <c r="AA84" s="783"/>
      <c r="AB84" s="783"/>
      <c r="AC84" s="783"/>
      <c r="AD84" s="783"/>
      <c r="AE84" s="783"/>
      <c r="AF84" s="783"/>
      <c r="AG84" s="783"/>
      <c r="AH84" s="783"/>
      <c r="AI84" s="783"/>
      <c r="AJ84" s="783"/>
      <c r="AK84" s="783"/>
      <c r="AL84" s="783"/>
      <c r="AM84" s="783"/>
      <c r="AN84" s="783"/>
      <c r="AO84" s="783"/>
      <c r="AP84" s="783"/>
      <c r="AQ84" s="783"/>
      <c r="AR84" s="783"/>
      <c r="AS84" s="783"/>
      <c r="AT84" s="783"/>
      <c r="AU84" s="783"/>
      <c r="AV84" s="783"/>
      <c r="AW84" s="783"/>
      <c r="AX84" s="783"/>
      <c r="AY84" s="783"/>
      <c r="AZ84" s="783"/>
      <c r="BA84" s="783"/>
      <c r="BB84" s="783"/>
      <c r="BC84" s="783"/>
      <c r="BD84" s="783"/>
      <c r="BE84" s="783"/>
      <c r="BF84" s="783"/>
      <c r="BG84" s="783"/>
      <c r="BH84" s="783"/>
      <c r="BI84" s="783"/>
      <c r="BJ84" s="783"/>
      <c r="BK84" s="783"/>
      <c r="BL84" s="783"/>
      <c r="BM84" s="783"/>
      <c r="BN84" s="783"/>
      <c r="BO84" s="783"/>
      <c r="BP84" s="783"/>
      <c r="BQ84" s="783"/>
      <c r="BR84" s="783"/>
      <c r="BS84" s="783"/>
      <c r="BT84" s="783"/>
    </row>
    <row r="85" spans="1:72" s="701" customFormat="1" ht="26.25" customHeight="1" x14ac:dyDescent="0.25">
      <c r="A85" s="686">
        <v>1303</v>
      </c>
      <c r="B85" s="712" t="s">
        <v>551</v>
      </c>
      <c r="C85" s="736" t="s">
        <v>821</v>
      </c>
      <c r="D85" s="711">
        <v>47654325</v>
      </c>
      <c r="E85" s="710" t="s">
        <v>514</v>
      </c>
      <c r="F85" s="838" t="s">
        <v>820</v>
      </c>
      <c r="G85" s="839"/>
      <c r="H85" s="839"/>
      <c r="I85" s="839"/>
      <c r="J85" s="839"/>
      <c r="K85" s="839"/>
      <c r="L85" s="839"/>
      <c r="M85" s="839"/>
      <c r="N85" s="839"/>
      <c r="O85" s="783"/>
      <c r="P85" s="783"/>
      <c r="Q85" s="783"/>
      <c r="R85" s="783"/>
      <c r="S85" s="783"/>
      <c r="T85" s="783"/>
      <c r="U85" s="783"/>
      <c r="V85" s="783"/>
      <c r="W85" s="783"/>
      <c r="X85" s="783"/>
      <c r="Y85" s="783"/>
      <c r="Z85" s="783"/>
      <c r="AA85" s="783"/>
      <c r="AB85" s="783"/>
      <c r="AC85" s="783"/>
      <c r="AD85" s="783"/>
      <c r="AE85" s="783"/>
      <c r="AF85" s="783"/>
      <c r="AG85" s="783"/>
      <c r="AH85" s="783"/>
      <c r="AI85" s="783"/>
      <c r="AJ85" s="783"/>
      <c r="AK85" s="783"/>
      <c r="AL85" s="783"/>
      <c r="AM85" s="783"/>
      <c r="AN85" s="783"/>
      <c r="AO85" s="783"/>
      <c r="AP85" s="783"/>
      <c r="AQ85" s="783"/>
      <c r="AR85" s="783"/>
      <c r="AS85" s="783"/>
      <c r="AT85" s="783"/>
      <c r="AU85" s="783"/>
      <c r="AV85" s="783"/>
      <c r="AW85" s="783"/>
      <c r="AX85" s="783"/>
      <c r="AY85" s="783"/>
      <c r="AZ85" s="783"/>
      <c r="BA85" s="783"/>
      <c r="BB85" s="783"/>
      <c r="BC85" s="783"/>
      <c r="BD85" s="783"/>
      <c r="BE85" s="783"/>
      <c r="BF85" s="783"/>
      <c r="BG85" s="783"/>
      <c r="BH85" s="783"/>
      <c r="BI85" s="783"/>
      <c r="BJ85" s="783"/>
      <c r="BK85" s="783"/>
      <c r="BL85" s="783"/>
      <c r="BM85" s="783"/>
      <c r="BN85" s="783"/>
      <c r="BO85" s="783"/>
      <c r="BP85" s="783"/>
      <c r="BQ85" s="783"/>
      <c r="BR85" s="783"/>
      <c r="BS85" s="783"/>
      <c r="BT85" s="783"/>
    </row>
    <row r="86" spans="1:72" s="701" customFormat="1" ht="26.25" customHeight="1" x14ac:dyDescent="0.25">
      <c r="A86" s="686">
        <v>1304</v>
      </c>
      <c r="B86" s="712" t="s">
        <v>550</v>
      </c>
      <c r="C86" s="736" t="s">
        <v>750</v>
      </c>
      <c r="D86" s="711">
        <v>47654244</v>
      </c>
      <c r="E86" s="710" t="s">
        <v>514</v>
      </c>
      <c r="F86" s="840"/>
      <c r="G86" s="841"/>
      <c r="H86" s="841"/>
      <c r="I86" s="841"/>
      <c r="J86" s="841"/>
      <c r="K86" s="841"/>
      <c r="L86" s="841"/>
      <c r="M86" s="841"/>
      <c r="N86" s="841"/>
      <c r="O86" s="783"/>
      <c r="P86" s="783"/>
      <c r="Q86" s="783"/>
      <c r="R86" s="783"/>
      <c r="S86" s="783"/>
      <c r="T86" s="783"/>
      <c r="U86" s="783"/>
      <c r="V86" s="783"/>
      <c r="W86" s="783"/>
      <c r="X86" s="783"/>
      <c r="Y86" s="783"/>
      <c r="Z86" s="783"/>
      <c r="AA86" s="783"/>
      <c r="AB86" s="783"/>
      <c r="AC86" s="783"/>
      <c r="AD86" s="783"/>
      <c r="AE86" s="783"/>
      <c r="AF86" s="783"/>
      <c r="AG86" s="783"/>
      <c r="AH86" s="783"/>
      <c r="AI86" s="783"/>
      <c r="AJ86" s="783"/>
      <c r="AK86" s="783"/>
      <c r="AL86" s="783"/>
      <c r="AM86" s="783"/>
      <c r="AN86" s="783"/>
      <c r="AO86" s="783"/>
      <c r="AP86" s="783"/>
      <c r="AQ86" s="783"/>
      <c r="AR86" s="783"/>
      <c r="AS86" s="783"/>
      <c r="AT86" s="783"/>
      <c r="AU86" s="783"/>
      <c r="AV86" s="783"/>
      <c r="AW86" s="783"/>
      <c r="AX86" s="783"/>
      <c r="AY86" s="783"/>
      <c r="AZ86" s="783"/>
      <c r="BA86" s="783"/>
      <c r="BB86" s="783"/>
      <c r="BC86" s="783"/>
      <c r="BD86" s="783"/>
      <c r="BE86" s="783"/>
      <c r="BF86" s="783"/>
      <c r="BG86" s="783"/>
      <c r="BH86" s="783"/>
      <c r="BI86" s="783"/>
      <c r="BJ86" s="783"/>
      <c r="BK86" s="783"/>
      <c r="BL86" s="783"/>
      <c r="BM86" s="783"/>
      <c r="BN86" s="783"/>
      <c r="BO86" s="783"/>
      <c r="BP86" s="783"/>
      <c r="BQ86" s="783"/>
      <c r="BR86" s="783"/>
      <c r="BS86" s="783"/>
      <c r="BT86" s="783"/>
    </row>
    <row r="87" spans="1:72" s="701" customFormat="1" ht="28.5" customHeight="1" x14ac:dyDescent="0.25">
      <c r="A87" s="686">
        <v>1305</v>
      </c>
      <c r="B87" s="704" t="s">
        <v>549</v>
      </c>
      <c r="C87" s="705" t="s">
        <v>751</v>
      </c>
      <c r="D87" s="683" t="s">
        <v>548</v>
      </c>
      <c r="E87" s="708" t="s">
        <v>523</v>
      </c>
      <c r="F87" s="840"/>
      <c r="G87" s="841"/>
      <c r="H87" s="841"/>
      <c r="I87" s="841"/>
      <c r="J87" s="841"/>
      <c r="K87" s="841"/>
      <c r="L87" s="841"/>
      <c r="M87" s="841"/>
      <c r="N87" s="841"/>
      <c r="O87" s="783"/>
      <c r="P87" s="783"/>
      <c r="Q87" s="783"/>
      <c r="R87" s="783"/>
      <c r="S87" s="783"/>
      <c r="T87" s="783"/>
      <c r="U87" s="783"/>
      <c r="V87" s="783"/>
      <c r="W87" s="783"/>
      <c r="X87" s="783"/>
      <c r="Y87" s="783"/>
      <c r="Z87" s="783"/>
      <c r="AA87" s="783"/>
      <c r="AB87" s="783"/>
      <c r="AC87" s="783"/>
      <c r="AD87" s="783"/>
      <c r="AE87" s="783"/>
      <c r="AF87" s="783"/>
      <c r="AG87" s="783"/>
      <c r="AH87" s="783"/>
      <c r="AI87" s="783"/>
      <c r="AJ87" s="783"/>
      <c r="AK87" s="783"/>
      <c r="AL87" s="783"/>
      <c r="AM87" s="783"/>
      <c r="AN87" s="783"/>
      <c r="AO87" s="783"/>
      <c r="AP87" s="783"/>
      <c r="AQ87" s="783"/>
      <c r="AR87" s="783"/>
      <c r="AS87" s="783"/>
      <c r="AT87" s="783"/>
      <c r="AU87" s="783"/>
      <c r="AV87" s="783"/>
      <c r="AW87" s="783"/>
      <c r="AX87" s="783"/>
      <c r="AY87" s="783"/>
      <c r="AZ87" s="783"/>
      <c r="BA87" s="783"/>
      <c r="BB87" s="783"/>
      <c r="BC87" s="783"/>
      <c r="BD87" s="783"/>
      <c r="BE87" s="783"/>
      <c r="BF87" s="783"/>
      <c r="BG87" s="783"/>
      <c r="BH87" s="783"/>
      <c r="BI87" s="783"/>
      <c r="BJ87" s="783"/>
      <c r="BK87" s="783"/>
      <c r="BL87" s="783"/>
      <c r="BM87" s="783"/>
      <c r="BN87" s="783"/>
      <c r="BO87" s="783"/>
      <c r="BP87" s="783"/>
      <c r="BQ87" s="783"/>
      <c r="BR87" s="783"/>
      <c r="BS87" s="783"/>
      <c r="BT87" s="783"/>
    </row>
    <row r="88" spans="1:72" s="701" customFormat="1" ht="32.25" customHeight="1" x14ac:dyDescent="0.25">
      <c r="A88" s="686">
        <v>1306</v>
      </c>
      <c r="B88" s="704" t="s">
        <v>547</v>
      </c>
      <c r="C88" s="705" t="s">
        <v>822</v>
      </c>
      <c r="D88" s="699">
        <v>47184434</v>
      </c>
      <c r="E88" s="702" t="s">
        <v>519</v>
      </c>
      <c r="F88" s="838" t="s">
        <v>712</v>
      </c>
      <c r="G88" s="839"/>
      <c r="H88" s="839"/>
      <c r="I88" s="839"/>
      <c r="J88" s="839"/>
      <c r="K88" s="839"/>
      <c r="L88" s="839"/>
      <c r="M88" s="839"/>
      <c r="N88" s="839"/>
      <c r="O88" s="783"/>
      <c r="P88" s="783"/>
      <c r="Q88" s="783"/>
      <c r="R88" s="783"/>
      <c r="S88" s="783"/>
      <c r="T88" s="783"/>
      <c r="U88" s="783"/>
      <c r="V88" s="783"/>
      <c r="W88" s="783"/>
      <c r="X88" s="783"/>
      <c r="Y88" s="783"/>
      <c r="Z88" s="783"/>
      <c r="AA88" s="783"/>
      <c r="AB88" s="783"/>
      <c r="AC88" s="783"/>
      <c r="AD88" s="783"/>
      <c r="AE88" s="783"/>
      <c r="AF88" s="783"/>
      <c r="AG88" s="783"/>
      <c r="AH88" s="783"/>
      <c r="AI88" s="783"/>
      <c r="AJ88" s="783"/>
      <c r="AK88" s="783"/>
      <c r="AL88" s="783"/>
      <c r="AM88" s="783"/>
      <c r="AN88" s="783"/>
      <c r="AO88" s="783"/>
      <c r="AP88" s="783"/>
      <c r="AQ88" s="783"/>
      <c r="AR88" s="783"/>
      <c r="AS88" s="783"/>
      <c r="AT88" s="783"/>
      <c r="AU88" s="783"/>
      <c r="AV88" s="783"/>
      <c r="AW88" s="783"/>
      <c r="AX88" s="783"/>
      <c r="AY88" s="783"/>
      <c r="AZ88" s="783"/>
      <c r="BA88" s="783"/>
      <c r="BB88" s="783"/>
      <c r="BC88" s="783"/>
      <c r="BD88" s="783"/>
      <c r="BE88" s="783"/>
      <c r="BF88" s="783"/>
      <c r="BG88" s="783"/>
      <c r="BH88" s="783"/>
      <c r="BI88" s="783"/>
      <c r="BJ88" s="783"/>
      <c r="BK88" s="783"/>
      <c r="BL88" s="783"/>
      <c r="BM88" s="783"/>
      <c r="BN88" s="783"/>
      <c r="BO88" s="783"/>
      <c r="BP88" s="783"/>
      <c r="BQ88" s="783"/>
      <c r="BR88" s="783"/>
      <c r="BS88" s="783"/>
      <c r="BT88" s="783"/>
    </row>
    <row r="89" spans="1:72" s="701" customFormat="1" ht="29.25" customHeight="1" x14ac:dyDescent="0.25">
      <c r="A89" s="686">
        <v>1307</v>
      </c>
      <c r="B89" s="704" t="s">
        <v>546</v>
      </c>
      <c r="C89" s="705" t="s">
        <v>823</v>
      </c>
      <c r="D89" s="699">
        <v>47184477</v>
      </c>
      <c r="E89" s="702" t="s">
        <v>519</v>
      </c>
      <c r="F89" s="838" t="s">
        <v>713</v>
      </c>
      <c r="G89" s="839"/>
      <c r="H89" s="839"/>
      <c r="I89" s="839"/>
      <c r="J89" s="839"/>
      <c r="K89" s="839"/>
      <c r="L89" s="839"/>
      <c r="M89" s="839"/>
      <c r="N89" s="839"/>
      <c r="O89" s="783"/>
      <c r="P89" s="783"/>
      <c r="Q89" s="783"/>
      <c r="R89" s="783"/>
      <c r="S89" s="783"/>
      <c r="T89" s="783"/>
      <c r="U89" s="783"/>
      <c r="V89" s="783"/>
      <c r="W89" s="783"/>
      <c r="X89" s="783"/>
      <c r="Y89" s="783"/>
      <c r="Z89" s="783"/>
      <c r="AA89" s="783"/>
      <c r="AB89" s="783"/>
      <c r="AC89" s="783"/>
      <c r="AD89" s="783"/>
      <c r="AE89" s="783"/>
      <c r="AF89" s="783"/>
      <c r="AG89" s="783"/>
      <c r="AH89" s="783"/>
      <c r="AI89" s="783"/>
      <c r="AJ89" s="783"/>
      <c r="AK89" s="783"/>
      <c r="AL89" s="783"/>
      <c r="AM89" s="783"/>
      <c r="AN89" s="783"/>
      <c r="AO89" s="783"/>
      <c r="AP89" s="783"/>
      <c r="AQ89" s="783"/>
      <c r="AR89" s="783"/>
      <c r="AS89" s="783"/>
      <c r="AT89" s="783"/>
      <c r="AU89" s="783"/>
      <c r="AV89" s="783"/>
      <c r="AW89" s="783"/>
      <c r="AX89" s="783"/>
      <c r="AY89" s="783"/>
      <c r="AZ89" s="783"/>
      <c r="BA89" s="783"/>
      <c r="BB89" s="783"/>
      <c r="BC89" s="783"/>
      <c r="BD89" s="783"/>
      <c r="BE89" s="783"/>
      <c r="BF89" s="783"/>
      <c r="BG89" s="783"/>
      <c r="BH89" s="783"/>
      <c r="BI89" s="783"/>
      <c r="BJ89" s="783"/>
      <c r="BK89" s="783"/>
      <c r="BL89" s="783"/>
      <c r="BM89" s="783"/>
      <c r="BN89" s="783"/>
      <c r="BO89" s="783"/>
      <c r="BP89" s="783"/>
      <c r="BQ89" s="783"/>
      <c r="BR89" s="783"/>
      <c r="BS89" s="783"/>
      <c r="BT89" s="783"/>
    </row>
    <row r="90" spans="1:72" s="701" customFormat="1" ht="26.25" customHeight="1" x14ac:dyDescent="0.25">
      <c r="A90" s="686">
        <v>1308</v>
      </c>
      <c r="B90" s="704" t="s">
        <v>545</v>
      </c>
      <c r="C90" s="705" t="s">
        <v>824</v>
      </c>
      <c r="D90" s="699">
        <v>60782170</v>
      </c>
      <c r="E90" s="702" t="s">
        <v>519</v>
      </c>
      <c r="F90" s="838" t="s">
        <v>714</v>
      </c>
      <c r="G90" s="839"/>
      <c r="H90" s="839"/>
      <c r="I90" s="839"/>
      <c r="J90" s="839"/>
      <c r="K90" s="839"/>
      <c r="L90" s="839"/>
      <c r="M90" s="839"/>
      <c r="N90" s="839"/>
      <c r="O90" s="783"/>
      <c r="P90" s="783"/>
      <c r="Q90" s="783"/>
      <c r="R90" s="783"/>
      <c r="S90" s="783"/>
      <c r="T90" s="783"/>
      <c r="U90" s="783"/>
      <c r="V90" s="783"/>
      <c r="W90" s="783"/>
      <c r="X90" s="783"/>
      <c r="Y90" s="783"/>
      <c r="Z90" s="783"/>
      <c r="AA90" s="783"/>
      <c r="AB90" s="783"/>
      <c r="AC90" s="783"/>
      <c r="AD90" s="783"/>
      <c r="AE90" s="783"/>
      <c r="AF90" s="783"/>
      <c r="AG90" s="783"/>
      <c r="AH90" s="783"/>
      <c r="AI90" s="783"/>
      <c r="AJ90" s="783"/>
      <c r="AK90" s="783"/>
      <c r="AL90" s="783"/>
      <c r="AM90" s="783"/>
      <c r="AN90" s="783"/>
      <c r="AO90" s="783"/>
      <c r="AP90" s="783"/>
      <c r="AQ90" s="783"/>
      <c r="AR90" s="783"/>
      <c r="AS90" s="783"/>
      <c r="AT90" s="783"/>
      <c r="AU90" s="783"/>
      <c r="AV90" s="783"/>
      <c r="AW90" s="783"/>
      <c r="AX90" s="783"/>
      <c r="AY90" s="783"/>
      <c r="AZ90" s="783"/>
      <c r="BA90" s="783"/>
      <c r="BB90" s="783"/>
      <c r="BC90" s="783"/>
      <c r="BD90" s="783"/>
      <c r="BE90" s="783"/>
      <c r="BF90" s="783"/>
      <c r="BG90" s="783"/>
      <c r="BH90" s="783"/>
      <c r="BI90" s="783"/>
      <c r="BJ90" s="783"/>
      <c r="BK90" s="783"/>
      <c r="BL90" s="783"/>
      <c r="BM90" s="783"/>
      <c r="BN90" s="783"/>
      <c r="BO90" s="783"/>
      <c r="BP90" s="783"/>
      <c r="BQ90" s="783"/>
      <c r="BR90" s="783"/>
      <c r="BS90" s="783"/>
      <c r="BT90" s="783"/>
    </row>
    <row r="91" spans="1:72" s="701" customFormat="1" ht="30.75" customHeight="1" x14ac:dyDescent="0.25">
      <c r="A91" s="686">
        <v>1309</v>
      </c>
      <c r="B91" s="704" t="s">
        <v>544</v>
      </c>
      <c r="C91" s="705" t="s">
        <v>825</v>
      </c>
      <c r="D91" s="699">
        <v>47184442</v>
      </c>
      <c r="E91" s="702" t="s">
        <v>519</v>
      </c>
      <c r="F91" s="838" t="s">
        <v>715</v>
      </c>
      <c r="G91" s="839"/>
      <c r="H91" s="839"/>
      <c r="I91" s="839"/>
      <c r="J91" s="839"/>
      <c r="K91" s="839"/>
      <c r="L91" s="839"/>
      <c r="M91" s="839"/>
      <c r="N91" s="839"/>
      <c r="O91" s="783"/>
      <c r="P91" s="783"/>
      <c r="Q91" s="783"/>
      <c r="R91" s="783"/>
      <c r="S91" s="783"/>
      <c r="T91" s="783"/>
      <c r="U91" s="783"/>
      <c r="V91" s="783"/>
      <c r="W91" s="783"/>
      <c r="X91" s="783"/>
      <c r="Y91" s="783"/>
      <c r="Z91" s="783"/>
      <c r="AA91" s="783"/>
      <c r="AB91" s="783"/>
      <c r="AC91" s="783"/>
      <c r="AD91" s="783"/>
      <c r="AE91" s="783"/>
      <c r="AF91" s="783"/>
      <c r="AG91" s="783"/>
      <c r="AH91" s="783"/>
      <c r="AI91" s="783"/>
      <c r="AJ91" s="783"/>
      <c r="AK91" s="783"/>
      <c r="AL91" s="783"/>
      <c r="AM91" s="783"/>
      <c r="AN91" s="783"/>
      <c r="AO91" s="783"/>
      <c r="AP91" s="783"/>
      <c r="AQ91" s="783"/>
      <c r="AR91" s="783"/>
      <c r="AS91" s="783"/>
      <c r="AT91" s="783"/>
      <c r="AU91" s="783"/>
      <c r="AV91" s="783"/>
      <c r="AW91" s="783"/>
      <c r="AX91" s="783"/>
      <c r="AY91" s="783"/>
      <c r="AZ91" s="783"/>
      <c r="BA91" s="783"/>
      <c r="BB91" s="783"/>
      <c r="BC91" s="783"/>
      <c r="BD91" s="783"/>
      <c r="BE91" s="783"/>
      <c r="BF91" s="783"/>
      <c r="BG91" s="783"/>
      <c r="BH91" s="783"/>
      <c r="BI91" s="783"/>
      <c r="BJ91" s="783"/>
      <c r="BK91" s="783"/>
      <c r="BL91" s="783"/>
      <c r="BM91" s="783"/>
      <c r="BN91" s="783"/>
      <c r="BO91" s="783"/>
      <c r="BP91" s="783"/>
      <c r="BQ91" s="783"/>
      <c r="BR91" s="783"/>
      <c r="BS91" s="783"/>
      <c r="BT91" s="783"/>
    </row>
    <row r="92" spans="1:72" s="701" customFormat="1" ht="30" customHeight="1" x14ac:dyDescent="0.25">
      <c r="A92" s="686">
        <v>1310</v>
      </c>
      <c r="B92" s="704" t="s">
        <v>543</v>
      </c>
      <c r="C92" s="738" t="s">
        <v>826</v>
      </c>
      <c r="D92" s="699">
        <v>61985228</v>
      </c>
      <c r="E92" s="702" t="s">
        <v>519</v>
      </c>
      <c r="F92" s="838" t="s">
        <v>716</v>
      </c>
      <c r="G92" s="839"/>
      <c r="H92" s="839"/>
      <c r="I92" s="839"/>
      <c r="J92" s="839"/>
      <c r="K92" s="839"/>
      <c r="L92" s="839"/>
      <c r="M92" s="839"/>
      <c r="N92" s="839"/>
      <c r="O92" s="783"/>
      <c r="P92" s="783"/>
      <c r="Q92" s="783"/>
      <c r="R92" s="783"/>
      <c r="S92" s="783"/>
      <c r="T92" s="783"/>
      <c r="U92" s="783"/>
      <c r="V92" s="783"/>
      <c r="W92" s="783"/>
      <c r="X92" s="783"/>
      <c r="Y92" s="783"/>
      <c r="Z92" s="783"/>
      <c r="AA92" s="783"/>
      <c r="AB92" s="783"/>
      <c r="AC92" s="783"/>
      <c r="AD92" s="783"/>
      <c r="AE92" s="783"/>
      <c r="AF92" s="783"/>
      <c r="AG92" s="783"/>
      <c r="AH92" s="783"/>
      <c r="AI92" s="783"/>
      <c r="AJ92" s="783"/>
      <c r="AK92" s="783"/>
      <c r="AL92" s="783"/>
      <c r="AM92" s="783"/>
      <c r="AN92" s="783"/>
      <c r="AO92" s="783"/>
      <c r="AP92" s="783"/>
      <c r="AQ92" s="783"/>
      <c r="AR92" s="783"/>
      <c r="AS92" s="783"/>
      <c r="AT92" s="783"/>
      <c r="AU92" s="783"/>
      <c r="AV92" s="783"/>
      <c r="AW92" s="783"/>
      <c r="AX92" s="783"/>
      <c r="AY92" s="783"/>
      <c r="AZ92" s="783"/>
      <c r="BA92" s="783"/>
      <c r="BB92" s="783"/>
      <c r="BC92" s="783"/>
      <c r="BD92" s="783"/>
      <c r="BE92" s="783"/>
      <c r="BF92" s="783"/>
      <c r="BG92" s="783"/>
      <c r="BH92" s="783"/>
      <c r="BI92" s="783"/>
      <c r="BJ92" s="783"/>
      <c r="BK92" s="783"/>
      <c r="BL92" s="783"/>
      <c r="BM92" s="783"/>
      <c r="BN92" s="783"/>
      <c r="BO92" s="783"/>
      <c r="BP92" s="783"/>
      <c r="BQ92" s="783"/>
      <c r="BR92" s="783"/>
      <c r="BS92" s="783"/>
      <c r="BT92" s="783"/>
    </row>
    <row r="93" spans="1:72" s="701" customFormat="1" ht="26.25" customHeight="1" x14ac:dyDescent="0.25">
      <c r="A93" s="686">
        <v>1311</v>
      </c>
      <c r="B93" s="704" t="s">
        <v>542</v>
      </c>
      <c r="C93" s="735" t="s">
        <v>827</v>
      </c>
      <c r="D93" s="709" t="s">
        <v>541</v>
      </c>
      <c r="E93" s="708" t="s">
        <v>527</v>
      </c>
      <c r="F93" s="838" t="s">
        <v>720</v>
      </c>
      <c r="G93" s="839"/>
      <c r="H93" s="839"/>
      <c r="I93" s="839"/>
      <c r="J93" s="839"/>
      <c r="K93" s="839"/>
      <c r="L93" s="839"/>
      <c r="M93" s="839"/>
      <c r="N93" s="839"/>
      <c r="O93" s="783"/>
      <c r="P93" s="783"/>
      <c r="Q93" s="783"/>
      <c r="R93" s="783"/>
      <c r="S93" s="783"/>
      <c r="T93" s="783"/>
      <c r="U93" s="783"/>
      <c r="V93" s="783"/>
      <c r="W93" s="783"/>
      <c r="X93" s="783"/>
      <c r="Y93" s="783"/>
      <c r="Z93" s="783"/>
      <c r="AA93" s="783"/>
      <c r="AB93" s="783"/>
      <c r="AC93" s="783"/>
      <c r="AD93" s="783"/>
      <c r="AE93" s="783"/>
      <c r="AF93" s="783"/>
      <c r="AG93" s="783"/>
      <c r="AH93" s="783"/>
      <c r="AI93" s="783"/>
      <c r="AJ93" s="783"/>
      <c r="AK93" s="783"/>
      <c r="AL93" s="783"/>
      <c r="AM93" s="783"/>
      <c r="AN93" s="783"/>
      <c r="AO93" s="783"/>
      <c r="AP93" s="783"/>
      <c r="AQ93" s="783"/>
      <c r="AR93" s="783"/>
      <c r="AS93" s="783"/>
      <c r="AT93" s="783"/>
      <c r="AU93" s="783"/>
      <c r="AV93" s="783"/>
      <c r="AW93" s="783"/>
      <c r="AX93" s="783"/>
      <c r="AY93" s="783"/>
      <c r="AZ93" s="783"/>
      <c r="BA93" s="783"/>
      <c r="BB93" s="783"/>
      <c r="BC93" s="783"/>
      <c r="BD93" s="783"/>
      <c r="BE93" s="783"/>
      <c r="BF93" s="783"/>
      <c r="BG93" s="783"/>
      <c r="BH93" s="783"/>
      <c r="BI93" s="783"/>
      <c r="BJ93" s="783"/>
      <c r="BK93" s="783"/>
      <c r="BL93" s="783"/>
      <c r="BM93" s="783"/>
      <c r="BN93" s="783"/>
      <c r="BO93" s="783"/>
      <c r="BP93" s="783"/>
      <c r="BQ93" s="783"/>
      <c r="BR93" s="783"/>
      <c r="BS93" s="783"/>
      <c r="BT93" s="783"/>
    </row>
    <row r="94" spans="1:72" s="701" customFormat="1" ht="26.25" customHeight="1" x14ac:dyDescent="0.25">
      <c r="A94" s="686">
        <v>1312</v>
      </c>
      <c r="B94" s="704" t="s">
        <v>540</v>
      </c>
      <c r="C94" s="736" t="s">
        <v>844</v>
      </c>
      <c r="D94" s="709" t="s">
        <v>539</v>
      </c>
      <c r="E94" s="708" t="s">
        <v>527</v>
      </c>
      <c r="F94" s="838" t="s">
        <v>721</v>
      </c>
      <c r="G94" s="839"/>
      <c r="H94" s="839"/>
      <c r="I94" s="839"/>
      <c r="J94" s="839"/>
      <c r="K94" s="839"/>
      <c r="L94" s="839"/>
      <c r="M94" s="839"/>
      <c r="N94" s="839"/>
      <c r="O94" s="783"/>
      <c r="P94" s="783"/>
      <c r="Q94" s="783"/>
      <c r="R94" s="783"/>
      <c r="S94" s="783"/>
      <c r="T94" s="783"/>
      <c r="U94" s="783"/>
      <c r="V94" s="783"/>
      <c r="W94" s="783"/>
      <c r="X94" s="783"/>
      <c r="Y94" s="783"/>
      <c r="Z94" s="783"/>
      <c r="AA94" s="783"/>
      <c r="AB94" s="783"/>
      <c r="AC94" s="783"/>
      <c r="AD94" s="783"/>
      <c r="AE94" s="783"/>
      <c r="AF94" s="783"/>
      <c r="AG94" s="783"/>
      <c r="AH94" s="783"/>
      <c r="AI94" s="783"/>
      <c r="AJ94" s="783"/>
      <c r="AK94" s="783"/>
      <c r="AL94" s="783"/>
      <c r="AM94" s="783"/>
      <c r="AN94" s="783"/>
      <c r="AO94" s="783"/>
      <c r="AP94" s="783"/>
      <c r="AQ94" s="783"/>
      <c r="AR94" s="783"/>
      <c r="AS94" s="783"/>
      <c r="AT94" s="783"/>
      <c r="AU94" s="783"/>
      <c r="AV94" s="783"/>
      <c r="AW94" s="783"/>
      <c r="AX94" s="783"/>
      <c r="AY94" s="783"/>
      <c r="AZ94" s="783"/>
      <c r="BA94" s="783"/>
      <c r="BB94" s="783"/>
      <c r="BC94" s="783"/>
      <c r="BD94" s="783"/>
      <c r="BE94" s="783"/>
      <c r="BF94" s="783"/>
      <c r="BG94" s="783"/>
      <c r="BH94" s="783"/>
      <c r="BI94" s="783"/>
      <c r="BJ94" s="783"/>
      <c r="BK94" s="783"/>
      <c r="BL94" s="783"/>
      <c r="BM94" s="783"/>
      <c r="BN94" s="783"/>
      <c r="BO94" s="783"/>
      <c r="BP94" s="783"/>
      <c r="BQ94" s="783"/>
      <c r="BR94" s="783"/>
      <c r="BS94" s="783"/>
      <c r="BT94" s="783"/>
    </row>
    <row r="95" spans="1:72" s="701" customFormat="1" ht="30" customHeight="1" x14ac:dyDescent="0.25">
      <c r="A95" s="686">
        <v>1313</v>
      </c>
      <c r="B95" s="704" t="s">
        <v>538</v>
      </c>
      <c r="C95" s="736" t="s">
        <v>752</v>
      </c>
      <c r="D95" s="703">
        <v>64095151</v>
      </c>
      <c r="E95" s="702" t="s">
        <v>527</v>
      </c>
      <c r="F95" s="840"/>
      <c r="G95" s="841"/>
      <c r="H95" s="841"/>
      <c r="I95" s="841"/>
      <c r="J95" s="841"/>
      <c r="K95" s="841"/>
      <c r="L95" s="841"/>
      <c r="M95" s="841"/>
      <c r="N95" s="841"/>
      <c r="O95" s="783"/>
      <c r="P95" s="783"/>
      <c r="Q95" s="783"/>
      <c r="R95" s="783"/>
      <c r="S95" s="783"/>
      <c r="T95" s="783"/>
      <c r="U95" s="783"/>
      <c r="V95" s="783"/>
      <c r="W95" s="783"/>
      <c r="X95" s="783"/>
      <c r="Y95" s="783"/>
      <c r="Z95" s="783"/>
      <c r="AA95" s="783"/>
      <c r="AB95" s="783"/>
      <c r="AC95" s="783"/>
      <c r="AD95" s="783"/>
      <c r="AE95" s="783"/>
      <c r="AF95" s="783"/>
      <c r="AG95" s="783"/>
      <c r="AH95" s="783"/>
      <c r="AI95" s="783"/>
      <c r="AJ95" s="783"/>
      <c r="AK95" s="783"/>
      <c r="AL95" s="783"/>
      <c r="AM95" s="783"/>
      <c r="AN95" s="783"/>
      <c r="AO95" s="783"/>
      <c r="AP95" s="783"/>
      <c r="AQ95" s="783"/>
      <c r="AR95" s="783"/>
      <c r="AS95" s="783"/>
      <c r="AT95" s="783"/>
      <c r="AU95" s="783"/>
      <c r="AV95" s="783"/>
      <c r="AW95" s="783"/>
      <c r="AX95" s="783"/>
      <c r="AY95" s="783"/>
      <c r="AZ95" s="783"/>
      <c r="BA95" s="783"/>
      <c r="BB95" s="783"/>
      <c r="BC95" s="783"/>
      <c r="BD95" s="783"/>
      <c r="BE95" s="783"/>
      <c r="BF95" s="783"/>
      <c r="BG95" s="783"/>
      <c r="BH95" s="783"/>
      <c r="BI95" s="783"/>
      <c r="BJ95" s="783"/>
      <c r="BK95" s="783"/>
      <c r="BL95" s="783"/>
      <c r="BM95" s="783"/>
      <c r="BN95" s="783"/>
      <c r="BO95" s="783"/>
      <c r="BP95" s="783"/>
      <c r="BQ95" s="783"/>
      <c r="BR95" s="783"/>
      <c r="BS95" s="783"/>
      <c r="BT95" s="783"/>
    </row>
    <row r="96" spans="1:72" s="701" customFormat="1" ht="26.25" customHeight="1" x14ac:dyDescent="0.25">
      <c r="A96" s="686">
        <v>1314</v>
      </c>
      <c r="B96" s="704" t="s">
        <v>537</v>
      </c>
      <c r="C96" s="705" t="s">
        <v>753</v>
      </c>
      <c r="D96" s="683" t="s">
        <v>536</v>
      </c>
      <c r="E96" s="708" t="s">
        <v>516</v>
      </c>
      <c r="F96" s="840"/>
      <c r="G96" s="841"/>
      <c r="H96" s="841"/>
      <c r="I96" s="841"/>
      <c r="J96" s="841"/>
      <c r="K96" s="841"/>
      <c r="L96" s="841"/>
      <c r="M96" s="841"/>
      <c r="N96" s="841"/>
      <c r="O96" s="783"/>
      <c r="P96" s="783"/>
      <c r="Q96" s="783"/>
      <c r="R96" s="783"/>
      <c r="S96" s="783"/>
      <c r="T96" s="783"/>
      <c r="U96" s="783"/>
      <c r="V96" s="783"/>
      <c r="W96" s="783"/>
      <c r="X96" s="783"/>
      <c r="Y96" s="783"/>
      <c r="Z96" s="783"/>
      <c r="AA96" s="783"/>
      <c r="AB96" s="783"/>
      <c r="AC96" s="783"/>
      <c r="AD96" s="783"/>
      <c r="AE96" s="783"/>
      <c r="AF96" s="783"/>
      <c r="AG96" s="783"/>
      <c r="AH96" s="783"/>
      <c r="AI96" s="783"/>
      <c r="AJ96" s="783"/>
      <c r="AK96" s="783"/>
      <c r="AL96" s="783"/>
      <c r="AM96" s="783"/>
      <c r="AN96" s="783"/>
      <c r="AO96" s="783"/>
      <c r="AP96" s="783"/>
      <c r="AQ96" s="783"/>
      <c r="AR96" s="783"/>
      <c r="AS96" s="783"/>
      <c r="AT96" s="783"/>
      <c r="AU96" s="783"/>
      <c r="AV96" s="783"/>
      <c r="AW96" s="783"/>
      <c r="AX96" s="783"/>
      <c r="AY96" s="783"/>
      <c r="AZ96" s="783"/>
      <c r="BA96" s="783"/>
      <c r="BB96" s="783"/>
      <c r="BC96" s="783"/>
      <c r="BD96" s="783"/>
      <c r="BE96" s="783"/>
      <c r="BF96" s="783"/>
      <c r="BG96" s="783"/>
      <c r="BH96" s="783"/>
      <c r="BI96" s="783"/>
      <c r="BJ96" s="783"/>
      <c r="BK96" s="783"/>
      <c r="BL96" s="783"/>
      <c r="BM96" s="783"/>
      <c r="BN96" s="783"/>
      <c r="BO96" s="783"/>
      <c r="BP96" s="783"/>
      <c r="BQ96" s="783"/>
      <c r="BR96" s="783"/>
      <c r="BS96" s="783"/>
      <c r="BT96" s="783"/>
    </row>
    <row r="97" spans="1:72" s="701" customFormat="1" ht="26.25" customHeight="1" x14ac:dyDescent="0.25">
      <c r="A97" s="686">
        <v>1315</v>
      </c>
      <c r="B97" s="704" t="s">
        <v>535</v>
      </c>
      <c r="C97" s="705" t="s">
        <v>754</v>
      </c>
      <c r="D97" s="699">
        <v>60780495</v>
      </c>
      <c r="E97" s="702" t="s">
        <v>516</v>
      </c>
      <c r="F97" s="840"/>
      <c r="G97" s="841"/>
      <c r="H97" s="841"/>
      <c r="I97" s="841"/>
      <c r="J97" s="841"/>
      <c r="K97" s="841"/>
      <c r="L97" s="841"/>
      <c r="M97" s="841"/>
      <c r="N97" s="841"/>
      <c r="O97" s="783"/>
      <c r="P97" s="783"/>
      <c r="Q97" s="783"/>
      <c r="R97" s="783"/>
      <c r="S97" s="783"/>
      <c r="T97" s="783"/>
      <c r="U97" s="783"/>
      <c r="V97" s="783"/>
      <c r="W97" s="783"/>
      <c r="X97" s="783"/>
      <c r="Y97" s="783"/>
      <c r="Z97" s="783"/>
      <c r="AA97" s="783"/>
      <c r="AB97" s="783"/>
      <c r="AC97" s="783"/>
      <c r="AD97" s="783"/>
      <c r="AE97" s="783"/>
      <c r="AF97" s="783"/>
      <c r="AG97" s="783"/>
      <c r="AH97" s="783"/>
      <c r="AI97" s="783"/>
      <c r="AJ97" s="783"/>
      <c r="AK97" s="783"/>
      <c r="AL97" s="783"/>
      <c r="AM97" s="783"/>
      <c r="AN97" s="783"/>
      <c r="AO97" s="783"/>
      <c r="AP97" s="783"/>
      <c r="AQ97" s="783"/>
      <c r="AR97" s="783"/>
      <c r="AS97" s="783"/>
      <c r="AT97" s="783"/>
      <c r="AU97" s="783"/>
      <c r="AV97" s="783"/>
      <c r="AW97" s="783"/>
      <c r="AX97" s="783"/>
      <c r="AY97" s="783"/>
      <c r="AZ97" s="783"/>
      <c r="BA97" s="783"/>
      <c r="BB97" s="783"/>
      <c r="BC97" s="783"/>
      <c r="BD97" s="783"/>
      <c r="BE97" s="783"/>
      <c r="BF97" s="783"/>
      <c r="BG97" s="783"/>
      <c r="BH97" s="783"/>
      <c r="BI97" s="783"/>
      <c r="BJ97" s="783"/>
      <c r="BK97" s="783"/>
      <c r="BL97" s="783"/>
      <c r="BM97" s="783"/>
      <c r="BN97" s="783"/>
      <c r="BO97" s="783"/>
      <c r="BP97" s="783"/>
      <c r="BQ97" s="783"/>
      <c r="BR97" s="783"/>
      <c r="BS97" s="783"/>
      <c r="BT97" s="783"/>
    </row>
    <row r="98" spans="1:72" s="701" customFormat="1" ht="27.75" customHeight="1" x14ac:dyDescent="0.25">
      <c r="A98" s="686">
        <v>1350</v>
      </c>
      <c r="B98" s="712" t="s">
        <v>534</v>
      </c>
      <c r="C98" s="736" t="s">
        <v>755</v>
      </c>
      <c r="D98" s="707" t="s">
        <v>533</v>
      </c>
      <c r="E98" s="706" t="s">
        <v>514</v>
      </c>
      <c r="F98" s="840"/>
      <c r="G98" s="841"/>
      <c r="H98" s="841"/>
      <c r="I98" s="841"/>
      <c r="J98" s="841"/>
      <c r="K98" s="841"/>
      <c r="L98" s="841"/>
      <c r="M98" s="841"/>
      <c r="N98" s="841"/>
      <c r="O98" s="783"/>
      <c r="P98" s="783"/>
      <c r="Q98" s="783"/>
      <c r="R98" s="783"/>
      <c r="S98" s="783"/>
      <c r="T98" s="783"/>
      <c r="U98" s="783"/>
      <c r="V98" s="783"/>
      <c r="W98" s="783"/>
      <c r="X98" s="783"/>
      <c r="Y98" s="783"/>
      <c r="Z98" s="783"/>
      <c r="AA98" s="783"/>
      <c r="AB98" s="783"/>
      <c r="AC98" s="783"/>
      <c r="AD98" s="783"/>
      <c r="AE98" s="783"/>
      <c r="AF98" s="783"/>
      <c r="AG98" s="783"/>
      <c r="AH98" s="783"/>
      <c r="AI98" s="783"/>
      <c r="AJ98" s="783"/>
      <c r="AK98" s="783"/>
      <c r="AL98" s="783"/>
      <c r="AM98" s="783"/>
      <c r="AN98" s="783"/>
      <c r="AO98" s="783"/>
      <c r="AP98" s="783"/>
      <c r="AQ98" s="783"/>
      <c r="AR98" s="783"/>
      <c r="AS98" s="783"/>
      <c r="AT98" s="783"/>
      <c r="AU98" s="783"/>
      <c r="AV98" s="783"/>
      <c r="AW98" s="783"/>
      <c r="AX98" s="783"/>
      <c r="AY98" s="783"/>
      <c r="AZ98" s="783"/>
      <c r="BA98" s="783"/>
      <c r="BB98" s="783"/>
      <c r="BC98" s="783"/>
      <c r="BD98" s="783"/>
      <c r="BE98" s="783"/>
      <c r="BF98" s="783"/>
      <c r="BG98" s="783"/>
      <c r="BH98" s="783"/>
      <c r="BI98" s="783"/>
      <c r="BJ98" s="783"/>
      <c r="BK98" s="783"/>
      <c r="BL98" s="783"/>
      <c r="BM98" s="783"/>
      <c r="BN98" s="783"/>
      <c r="BO98" s="783"/>
      <c r="BP98" s="783"/>
      <c r="BQ98" s="783"/>
      <c r="BR98" s="783"/>
      <c r="BS98" s="783"/>
      <c r="BT98" s="783"/>
    </row>
    <row r="99" spans="1:72" s="701" customFormat="1" ht="45.75" customHeight="1" x14ac:dyDescent="0.25">
      <c r="A99" s="686">
        <v>1351</v>
      </c>
      <c r="B99" s="712" t="s">
        <v>532</v>
      </c>
      <c r="C99" s="736" t="s">
        <v>756</v>
      </c>
      <c r="D99" s="711">
        <v>61989738</v>
      </c>
      <c r="E99" s="710" t="s">
        <v>514</v>
      </c>
      <c r="F99" s="840"/>
      <c r="G99" s="841"/>
      <c r="H99" s="841"/>
      <c r="I99" s="841"/>
      <c r="J99" s="841"/>
      <c r="K99" s="841"/>
      <c r="L99" s="841"/>
      <c r="M99" s="841"/>
      <c r="N99" s="841"/>
      <c r="O99" s="783"/>
      <c r="P99" s="783"/>
      <c r="Q99" s="783"/>
      <c r="R99" s="783"/>
      <c r="S99" s="783"/>
      <c r="T99" s="783"/>
      <c r="U99" s="783"/>
      <c r="V99" s="783"/>
      <c r="W99" s="783"/>
      <c r="X99" s="783"/>
      <c r="Y99" s="783"/>
      <c r="Z99" s="783"/>
      <c r="AA99" s="783"/>
      <c r="AB99" s="783"/>
      <c r="AC99" s="783"/>
      <c r="AD99" s="783"/>
      <c r="AE99" s="783"/>
      <c r="AF99" s="783"/>
      <c r="AG99" s="783"/>
      <c r="AH99" s="783"/>
      <c r="AI99" s="783"/>
      <c r="AJ99" s="783"/>
      <c r="AK99" s="783"/>
      <c r="AL99" s="783"/>
      <c r="AM99" s="783"/>
      <c r="AN99" s="783"/>
      <c r="AO99" s="783"/>
      <c r="AP99" s="783"/>
      <c r="AQ99" s="783"/>
      <c r="AR99" s="783"/>
      <c r="AS99" s="783"/>
      <c r="AT99" s="783"/>
      <c r="AU99" s="783"/>
      <c r="AV99" s="783"/>
      <c r="AW99" s="783"/>
      <c r="AX99" s="783"/>
      <c r="AY99" s="783"/>
      <c r="AZ99" s="783"/>
      <c r="BA99" s="783"/>
      <c r="BB99" s="783"/>
      <c r="BC99" s="783"/>
      <c r="BD99" s="783"/>
      <c r="BE99" s="783"/>
      <c r="BF99" s="783"/>
      <c r="BG99" s="783"/>
      <c r="BH99" s="783"/>
      <c r="BI99" s="783"/>
      <c r="BJ99" s="783"/>
      <c r="BK99" s="783"/>
      <c r="BL99" s="783"/>
      <c r="BM99" s="783"/>
      <c r="BN99" s="783"/>
      <c r="BO99" s="783"/>
      <c r="BP99" s="783"/>
      <c r="BQ99" s="783"/>
      <c r="BR99" s="783"/>
      <c r="BS99" s="783"/>
      <c r="BT99" s="783"/>
    </row>
    <row r="100" spans="1:72" s="701" customFormat="1" ht="26.25" customHeight="1" x14ac:dyDescent="0.25">
      <c r="A100" s="686">
        <v>1352</v>
      </c>
      <c r="B100" s="712" t="s">
        <v>531</v>
      </c>
      <c r="C100" s="736" t="s">
        <v>757</v>
      </c>
      <c r="D100" s="711">
        <v>47654392</v>
      </c>
      <c r="E100" s="710" t="s">
        <v>514</v>
      </c>
      <c r="F100" s="840"/>
      <c r="G100" s="841"/>
      <c r="H100" s="841"/>
      <c r="I100" s="841"/>
      <c r="J100" s="841"/>
      <c r="K100" s="841"/>
      <c r="L100" s="841"/>
      <c r="M100" s="841"/>
      <c r="N100" s="841"/>
      <c r="O100" s="783"/>
      <c r="P100" s="783"/>
      <c r="Q100" s="783"/>
      <c r="R100" s="783"/>
      <c r="S100" s="783"/>
      <c r="T100" s="783"/>
      <c r="U100" s="783"/>
      <c r="V100" s="783"/>
      <c r="W100" s="783"/>
      <c r="X100" s="783"/>
      <c r="Y100" s="783"/>
      <c r="Z100" s="783"/>
      <c r="AA100" s="783"/>
      <c r="AB100" s="783"/>
      <c r="AC100" s="783"/>
      <c r="AD100" s="783"/>
      <c r="AE100" s="783"/>
      <c r="AF100" s="783"/>
      <c r="AG100" s="783"/>
      <c r="AH100" s="783"/>
      <c r="AI100" s="783"/>
      <c r="AJ100" s="783"/>
      <c r="AK100" s="783"/>
      <c r="AL100" s="783"/>
      <c r="AM100" s="783"/>
      <c r="AN100" s="783"/>
      <c r="AO100" s="783"/>
      <c r="AP100" s="783"/>
      <c r="AQ100" s="783"/>
      <c r="AR100" s="783"/>
      <c r="AS100" s="783"/>
      <c r="AT100" s="783"/>
      <c r="AU100" s="783"/>
      <c r="AV100" s="783"/>
      <c r="AW100" s="783"/>
      <c r="AX100" s="783"/>
      <c r="AY100" s="783"/>
      <c r="AZ100" s="783"/>
      <c r="BA100" s="783"/>
      <c r="BB100" s="783"/>
      <c r="BC100" s="783"/>
      <c r="BD100" s="783"/>
      <c r="BE100" s="783"/>
      <c r="BF100" s="783"/>
      <c r="BG100" s="783"/>
      <c r="BH100" s="783"/>
      <c r="BI100" s="783"/>
      <c r="BJ100" s="783"/>
      <c r="BK100" s="783"/>
      <c r="BL100" s="783"/>
      <c r="BM100" s="783"/>
      <c r="BN100" s="783"/>
      <c r="BO100" s="783"/>
      <c r="BP100" s="783"/>
      <c r="BQ100" s="783"/>
      <c r="BR100" s="783"/>
      <c r="BS100" s="783"/>
      <c r="BT100" s="783"/>
    </row>
    <row r="101" spans="1:72" s="701" customFormat="1" ht="26.25" customHeight="1" x14ac:dyDescent="0.25">
      <c r="A101" s="686">
        <v>1353</v>
      </c>
      <c r="B101" s="704" t="s">
        <v>530</v>
      </c>
      <c r="C101" s="705" t="s">
        <v>828</v>
      </c>
      <c r="D101" s="699">
        <v>47184469</v>
      </c>
      <c r="E101" s="702" t="s">
        <v>519</v>
      </c>
      <c r="F101" s="838" t="s">
        <v>722</v>
      </c>
      <c r="G101" s="839"/>
      <c r="H101" s="839"/>
      <c r="I101" s="839"/>
      <c r="J101" s="839"/>
      <c r="K101" s="839"/>
      <c r="L101" s="839"/>
      <c r="M101" s="839"/>
      <c r="N101" s="839"/>
      <c r="O101" s="783"/>
      <c r="P101" s="783"/>
      <c r="Q101" s="783"/>
      <c r="R101" s="783"/>
      <c r="S101" s="783"/>
      <c r="T101" s="783"/>
      <c r="U101" s="783"/>
      <c r="V101" s="783"/>
      <c r="W101" s="783"/>
      <c r="X101" s="783"/>
      <c r="Y101" s="783"/>
      <c r="Z101" s="783"/>
      <c r="AA101" s="783"/>
      <c r="AB101" s="783"/>
      <c r="AC101" s="783"/>
      <c r="AD101" s="783"/>
      <c r="AE101" s="783"/>
      <c r="AF101" s="783"/>
      <c r="AG101" s="783"/>
      <c r="AH101" s="783"/>
      <c r="AI101" s="783"/>
      <c r="AJ101" s="783"/>
      <c r="AK101" s="783"/>
      <c r="AL101" s="783"/>
      <c r="AM101" s="783"/>
      <c r="AN101" s="783"/>
      <c r="AO101" s="783"/>
      <c r="AP101" s="783"/>
      <c r="AQ101" s="783"/>
      <c r="AR101" s="783"/>
      <c r="AS101" s="783"/>
      <c r="AT101" s="783"/>
      <c r="AU101" s="783"/>
      <c r="AV101" s="783"/>
      <c r="AW101" s="783"/>
      <c r="AX101" s="783"/>
      <c r="AY101" s="783"/>
      <c r="AZ101" s="783"/>
      <c r="BA101" s="783"/>
      <c r="BB101" s="783"/>
      <c r="BC101" s="783"/>
      <c r="BD101" s="783"/>
      <c r="BE101" s="783"/>
      <c r="BF101" s="783"/>
      <c r="BG101" s="783"/>
      <c r="BH101" s="783"/>
      <c r="BI101" s="783"/>
      <c r="BJ101" s="783"/>
      <c r="BK101" s="783"/>
      <c r="BL101" s="783"/>
      <c r="BM101" s="783"/>
      <c r="BN101" s="783"/>
      <c r="BO101" s="783"/>
      <c r="BP101" s="783"/>
      <c r="BQ101" s="783"/>
      <c r="BR101" s="783"/>
      <c r="BS101" s="783"/>
      <c r="BT101" s="783"/>
    </row>
    <row r="102" spans="1:72" s="701" customFormat="1" ht="26.25" customHeight="1" x14ac:dyDescent="0.25">
      <c r="A102" s="686">
        <v>1354</v>
      </c>
      <c r="B102" s="704" t="s">
        <v>529</v>
      </c>
      <c r="C102" s="736" t="s">
        <v>829</v>
      </c>
      <c r="D102" s="709" t="s">
        <v>528</v>
      </c>
      <c r="E102" s="708" t="s">
        <v>527</v>
      </c>
      <c r="F102" s="838" t="s">
        <v>723</v>
      </c>
      <c r="G102" s="839"/>
      <c r="H102" s="839"/>
      <c r="I102" s="839"/>
      <c r="J102" s="839"/>
      <c r="K102" s="839"/>
      <c r="L102" s="839"/>
      <c r="M102" s="839"/>
      <c r="N102" s="839"/>
      <c r="O102" s="783"/>
      <c r="P102" s="783"/>
      <c r="Q102" s="783"/>
      <c r="R102" s="783"/>
      <c r="S102" s="783"/>
      <c r="T102" s="783"/>
      <c r="U102" s="783"/>
      <c r="V102" s="783"/>
      <c r="W102" s="783"/>
      <c r="X102" s="783"/>
      <c r="Y102" s="783"/>
      <c r="Z102" s="783"/>
      <c r="AA102" s="783"/>
      <c r="AB102" s="783"/>
      <c r="AC102" s="783"/>
      <c r="AD102" s="783"/>
      <c r="AE102" s="783"/>
      <c r="AF102" s="783"/>
      <c r="AG102" s="783"/>
      <c r="AH102" s="783"/>
      <c r="AI102" s="783"/>
      <c r="AJ102" s="783"/>
      <c r="AK102" s="783"/>
      <c r="AL102" s="783"/>
      <c r="AM102" s="783"/>
      <c r="AN102" s="783"/>
      <c r="AO102" s="783"/>
      <c r="AP102" s="783"/>
      <c r="AQ102" s="783"/>
      <c r="AR102" s="783"/>
      <c r="AS102" s="783"/>
      <c r="AT102" s="783"/>
      <c r="AU102" s="783"/>
      <c r="AV102" s="783"/>
      <c r="AW102" s="783"/>
      <c r="AX102" s="783"/>
      <c r="AY102" s="783"/>
      <c r="AZ102" s="783"/>
      <c r="BA102" s="783"/>
      <c r="BB102" s="783"/>
      <c r="BC102" s="783"/>
      <c r="BD102" s="783"/>
      <c r="BE102" s="783"/>
      <c r="BF102" s="783"/>
      <c r="BG102" s="783"/>
      <c r="BH102" s="783"/>
      <c r="BI102" s="783"/>
      <c r="BJ102" s="783"/>
      <c r="BK102" s="783"/>
      <c r="BL102" s="783"/>
      <c r="BM102" s="783"/>
      <c r="BN102" s="783"/>
      <c r="BO102" s="783"/>
      <c r="BP102" s="783"/>
      <c r="BQ102" s="783"/>
      <c r="BR102" s="783"/>
      <c r="BS102" s="783"/>
      <c r="BT102" s="783"/>
    </row>
    <row r="103" spans="1:72" s="701" customFormat="1" ht="31.5" customHeight="1" x14ac:dyDescent="0.25">
      <c r="A103" s="686">
        <v>1400</v>
      </c>
      <c r="B103" s="704" t="s">
        <v>526</v>
      </c>
      <c r="C103" s="735" t="s">
        <v>851</v>
      </c>
      <c r="D103" s="707" t="s">
        <v>525</v>
      </c>
      <c r="E103" s="706" t="s">
        <v>514</v>
      </c>
      <c r="F103" s="838" t="s">
        <v>727</v>
      </c>
      <c r="G103" s="839"/>
      <c r="H103" s="839"/>
      <c r="I103" s="839"/>
      <c r="J103" s="839"/>
      <c r="K103" s="839"/>
      <c r="L103" s="839"/>
      <c r="M103" s="839"/>
      <c r="N103" s="839"/>
      <c r="O103" s="783"/>
      <c r="P103" s="783"/>
      <c r="Q103" s="783"/>
      <c r="R103" s="783"/>
      <c r="S103" s="783"/>
      <c r="T103" s="783"/>
      <c r="U103" s="783"/>
      <c r="V103" s="783"/>
      <c r="W103" s="783"/>
      <c r="X103" s="783"/>
      <c r="Y103" s="783"/>
      <c r="Z103" s="783"/>
      <c r="AA103" s="783"/>
      <c r="AB103" s="783"/>
      <c r="AC103" s="783"/>
      <c r="AD103" s="783"/>
      <c r="AE103" s="783"/>
      <c r="AF103" s="783"/>
      <c r="AG103" s="783"/>
      <c r="AH103" s="783"/>
      <c r="AI103" s="783"/>
      <c r="AJ103" s="783"/>
      <c r="AK103" s="783"/>
      <c r="AL103" s="783"/>
      <c r="AM103" s="783"/>
      <c r="AN103" s="783"/>
      <c r="AO103" s="783"/>
      <c r="AP103" s="783"/>
      <c r="AQ103" s="783"/>
      <c r="AR103" s="783"/>
      <c r="AS103" s="783"/>
      <c r="AT103" s="783"/>
      <c r="AU103" s="783"/>
      <c r="AV103" s="783"/>
      <c r="AW103" s="783"/>
      <c r="AX103" s="783"/>
      <c r="AY103" s="783"/>
      <c r="AZ103" s="783"/>
      <c r="BA103" s="783"/>
      <c r="BB103" s="783"/>
      <c r="BC103" s="783"/>
      <c r="BD103" s="783"/>
      <c r="BE103" s="783"/>
      <c r="BF103" s="783"/>
      <c r="BG103" s="783"/>
      <c r="BH103" s="783"/>
      <c r="BI103" s="783"/>
      <c r="BJ103" s="783"/>
      <c r="BK103" s="783"/>
      <c r="BL103" s="783"/>
      <c r="BM103" s="783"/>
      <c r="BN103" s="783"/>
      <c r="BO103" s="783"/>
      <c r="BP103" s="783"/>
      <c r="BQ103" s="783"/>
      <c r="BR103" s="783"/>
      <c r="BS103" s="783"/>
      <c r="BT103" s="783"/>
    </row>
    <row r="104" spans="1:72" s="701" customFormat="1" ht="30.75" customHeight="1" x14ac:dyDescent="0.25">
      <c r="A104" s="686">
        <v>1402</v>
      </c>
      <c r="B104" s="704" t="s">
        <v>524</v>
      </c>
      <c r="C104" s="705" t="s">
        <v>758</v>
      </c>
      <c r="D104" s="699">
        <v>47922320</v>
      </c>
      <c r="E104" s="702" t="s">
        <v>523</v>
      </c>
      <c r="F104" s="840"/>
      <c r="G104" s="841"/>
      <c r="H104" s="841"/>
      <c r="I104" s="841"/>
      <c r="J104" s="841"/>
      <c r="K104" s="841"/>
      <c r="L104" s="841"/>
      <c r="M104" s="841"/>
      <c r="N104" s="841"/>
      <c r="O104" s="783"/>
      <c r="P104" s="783"/>
      <c r="Q104" s="783"/>
      <c r="R104" s="783"/>
      <c r="S104" s="783"/>
      <c r="T104" s="783"/>
      <c r="U104" s="783"/>
      <c r="V104" s="783"/>
      <c r="W104" s="783"/>
      <c r="X104" s="783"/>
      <c r="Y104" s="783"/>
      <c r="Z104" s="783"/>
      <c r="AA104" s="783"/>
      <c r="AB104" s="783"/>
      <c r="AC104" s="783"/>
      <c r="AD104" s="783"/>
      <c r="AE104" s="783"/>
      <c r="AF104" s="783"/>
      <c r="AG104" s="783"/>
      <c r="AH104" s="783"/>
      <c r="AI104" s="783"/>
      <c r="AJ104" s="783"/>
      <c r="AK104" s="783"/>
      <c r="AL104" s="783"/>
      <c r="AM104" s="783"/>
      <c r="AN104" s="783"/>
      <c r="AO104" s="783"/>
      <c r="AP104" s="783"/>
      <c r="AQ104" s="783"/>
      <c r="AR104" s="783"/>
      <c r="AS104" s="783"/>
      <c r="AT104" s="783"/>
      <c r="AU104" s="783"/>
      <c r="AV104" s="783"/>
      <c r="AW104" s="783"/>
      <c r="AX104" s="783"/>
      <c r="AY104" s="783"/>
      <c r="AZ104" s="783"/>
      <c r="BA104" s="783"/>
      <c r="BB104" s="783"/>
      <c r="BC104" s="783"/>
      <c r="BD104" s="783"/>
      <c r="BE104" s="783"/>
      <c r="BF104" s="783"/>
      <c r="BG104" s="783"/>
      <c r="BH104" s="783"/>
      <c r="BI104" s="783"/>
      <c r="BJ104" s="783"/>
      <c r="BK104" s="783"/>
      <c r="BL104" s="783"/>
      <c r="BM104" s="783"/>
      <c r="BN104" s="783"/>
      <c r="BO104" s="783"/>
      <c r="BP104" s="783"/>
      <c r="BQ104" s="783"/>
      <c r="BR104" s="783"/>
      <c r="BS104" s="783"/>
      <c r="BT104" s="783"/>
    </row>
    <row r="105" spans="1:72" s="701" customFormat="1" ht="36.75" customHeight="1" x14ac:dyDescent="0.25">
      <c r="A105" s="686">
        <v>1403</v>
      </c>
      <c r="B105" s="704" t="s">
        <v>522</v>
      </c>
      <c r="C105" s="705" t="s">
        <v>830</v>
      </c>
      <c r="D105" s="699">
        <v>62350277</v>
      </c>
      <c r="E105" s="702" t="s">
        <v>519</v>
      </c>
      <c r="F105" s="838" t="s">
        <v>724</v>
      </c>
      <c r="G105" s="839"/>
      <c r="H105" s="839"/>
      <c r="I105" s="839"/>
      <c r="J105" s="839"/>
      <c r="K105" s="839"/>
      <c r="L105" s="839"/>
      <c r="M105" s="839"/>
      <c r="N105" s="839"/>
      <c r="O105" s="783"/>
      <c r="P105" s="783"/>
      <c r="Q105" s="783"/>
      <c r="R105" s="783"/>
      <c r="S105" s="783"/>
      <c r="T105" s="783"/>
      <c r="U105" s="783"/>
      <c r="V105" s="783"/>
      <c r="W105" s="783"/>
      <c r="X105" s="783"/>
      <c r="Y105" s="783"/>
      <c r="Z105" s="783"/>
      <c r="AA105" s="783"/>
      <c r="AB105" s="783"/>
      <c r="AC105" s="783"/>
      <c r="AD105" s="783"/>
      <c r="AE105" s="783"/>
      <c r="AF105" s="783"/>
      <c r="AG105" s="783"/>
      <c r="AH105" s="783"/>
      <c r="AI105" s="783"/>
      <c r="AJ105" s="783"/>
      <c r="AK105" s="783"/>
      <c r="AL105" s="783"/>
      <c r="AM105" s="783"/>
      <c r="AN105" s="783"/>
      <c r="AO105" s="783"/>
      <c r="AP105" s="783"/>
      <c r="AQ105" s="783"/>
      <c r="AR105" s="783"/>
      <c r="AS105" s="783"/>
      <c r="AT105" s="783"/>
      <c r="AU105" s="783"/>
      <c r="AV105" s="783"/>
      <c r="AW105" s="783"/>
      <c r="AX105" s="783"/>
      <c r="AY105" s="783"/>
      <c r="AZ105" s="783"/>
      <c r="BA105" s="783"/>
      <c r="BB105" s="783"/>
      <c r="BC105" s="783"/>
      <c r="BD105" s="783"/>
      <c r="BE105" s="783"/>
      <c r="BF105" s="783"/>
      <c r="BG105" s="783"/>
      <c r="BH105" s="783"/>
      <c r="BI105" s="783"/>
      <c r="BJ105" s="783"/>
      <c r="BK105" s="783"/>
      <c r="BL105" s="783"/>
      <c r="BM105" s="783"/>
      <c r="BN105" s="783"/>
      <c r="BO105" s="783"/>
      <c r="BP105" s="783"/>
      <c r="BQ105" s="783"/>
      <c r="BR105" s="783"/>
      <c r="BS105" s="783"/>
      <c r="BT105" s="783"/>
    </row>
    <row r="106" spans="1:72" s="701" customFormat="1" ht="31.5" customHeight="1" x14ac:dyDescent="0.25">
      <c r="A106" s="686">
        <v>1404</v>
      </c>
      <c r="B106" s="704" t="s">
        <v>521</v>
      </c>
      <c r="C106" s="738" t="s">
        <v>831</v>
      </c>
      <c r="D106" s="699">
        <v>63701294</v>
      </c>
      <c r="E106" s="702" t="s">
        <v>519</v>
      </c>
      <c r="F106" s="838" t="s">
        <v>725</v>
      </c>
      <c r="G106" s="839"/>
      <c r="H106" s="839"/>
      <c r="I106" s="839"/>
      <c r="J106" s="839"/>
      <c r="K106" s="839"/>
      <c r="L106" s="839"/>
      <c r="M106" s="839"/>
      <c r="N106" s="839"/>
      <c r="O106" s="783"/>
      <c r="P106" s="783"/>
      <c r="Q106" s="783"/>
      <c r="R106" s="783"/>
      <c r="S106" s="783"/>
      <c r="T106" s="783"/>
      <c r="U106" s="783"/>
      <c r="V106" s="783"/>
      <c r="W106" s="783"/>
      <c r="X106" s="783"/>
      <c r="Y106" s="783"/>
      <c r="Z106" s="783"/>
      <c r="AA106" s="783"/>
      <c r="AB106" s="783"/>
      <c r="AC106" s="783"/>
      <c r="AD106" s="783"/>
      <c r="AE106" s="783"/>
      <c r="AF106" s="783"/>
      <c r="AG106" s="783"/>
      <c r="AH106" s="783"/>
      <c r="AI106" s="783"/>
      <c r="AJ106" s="783"/>
      <c r="AK106" s="783"/>
      <c r="AL106" s="783"/>
      <c r="AM106" s="783"/>
      <c r="AN106" s="783"/>
      <c r="AO106" s="783"/>
      <c r="AP106" s="783"/>
      <c r="AQ106" s="783"/>
      <c r="AR106" s="783"/>
      <c r="AS106" s="783"/>
      <c r="AT106" s="783"/>
      <c r="AU106" s="783"/>
      <c r="AV106" s="783"/>
      <c r="AW106" s="783"/>
      <c r="AX106" s="783"/>
      <c r="AY106" s="783"/>
      <c r="AZ106" s="783"/>
      <c r="BA106" s="783"/>
      <c r="BB106" s="783"/>
      <c r="BC106" s="783"/>
      <c r="BD106" s="783"/>
      <c r="BE106" s="783"/>
      <c r="BF106" s="783"/>
      <c r="BG106" s="783"/>
      <c r="BH106" s="783"/>
      <c r="BI106" s="783"/>
      <c r="BJ106" s="783"/>
      <c r="BK106" s="783"/>
      <c r="BL106" s="783"/>
      <c r="BM106" s="783"/>
      <c r="BN106" s="783"/>
      <c r="BO106" s="783"/>
      <c r="BP106" s="783"/>
      <c r="BQ106" s="783"/>
      <c r="BR106" s="783"/>
      <c r="BS106" s="783"/>
      <c r="BT106" s="783"/>
    </row>
    <row r="107" spans="1:72" s="701" customFormat="1" ht="30.75" customHeight="1" x14ac:dyDescent="0.25">
      <c r="A107" s="686">
        <v>1405</v>
      </c>
      <c r="B107" s="704" t="s">
        <v>520</v>
      </c>
      <c r="C107" s="705" t="s">
        <v>832</v>
      </c>
      <c r="D107" s="699">
        <v>63701332</v>
      </c>
      <c r="E107" s="702" t="s">
        <v>519</v>
      </c>
      <c r="F107" s="838" t="s">
        <v>726</v>
      </c>
      <c r="G107" s="839"/>
      <c r="H107" s="839"/>
      <c r="I107" s="839"/>
      <c r="J107" s="839"/>
      <c r="K107" s="839"/>
      <c r="L107" s="839"/>
      <c r="M107" s="839"/>
      <c r="N107" s="839"/>
      <c r="O107" s="783"/>
      <c r="P107" s="783"/>
      <c r="Q107" s="783"/>
      <c r="R107" s="783"/>
      <c r="S107" s="783"/>
      <c r="T107" s="783"/>
      <c r="U107" s="783"/>
      <c r="V107" s="783"/>
      <c r="W107" s="783"/>
      <c r="X107" s="783"/>
      <c r="Y107" s="783"/>
      <c r="Z107" s="783"/>
      <c r="AA107" s="783"/>
      <c r="AB107" s="783"/>
      <c r="AC107" s="783"/>
      <c r="AD107" s="783"/>
      <c r="AE107" s="783"/>
      <c r="AF107" s="783"/>
      <c r="AG107" s="783"/>
      <c r="AH107" s="783"/>
      <c r="AI107" s="783"/>
      <c r="AJ107" s="783"/>
      <c r="AK107" s="783"/>
      <c r="AL107" s="783"/>
      <c r="AM107" s="783"/>
      <c r="AN107" s="783"/>
      <c r="AO107" s="783"/>
      <c r="AP107" s="783"/>
      <c r="AQ107" s="783"/>
      <c r="AR107" s="783"/>
      <c r="AS107" s="783"/>
      <c r="AT107" s="783"/>
      <c r="AU107" s="783"/>
      <c r="AV107" s="783"/>
      <c r="AW107" s="783"/>
      <c r="AX107" s="783"/>
      <c r="AY107" s="783"/>
      <c r="AZ107" s="783"/>
      <c r="BA107" s="783"/>
      <c r="BB107" s="783"/>
      <c r="BC107" s="783"/>
      <c r="BD107" s="783"/>
      <c r="BE107" s="783"/>
      <c r="BF107" s="783"/>
      <c r="BG107" s="783"/>
      <c r="BH107" s="783"/>
      <c r="BI107" s="783"/>
      <c r="BJ107" s="783"/>
      <c r="BK107" s="783"/>
      <c r="BL107" s="783"/>
      <c r="BM107" s="783"/>
      <c r="BN107" s="783"/>
      <c r="BO107" s="783"/>
      <c r="BP107" s="783"/>
      <c r="BQ107" s="783"/>
      <c r="BR107" s="783"/>
      <c r="BS107" s="783"/>
      <c r="BT107" s="783"/>
    </row>
    <row r="108" spans="1:72" s="701" customFormat="1" ht="26.25" customHeight="1" x14ac:dyDescent="0.25">
      <c r="A108" s="686">
        <v>1407</v>
      </c>
      <c r="B108" s="704" t="s">
        <v>518</v>
      </c>
      <c r="C108" s="705" t="s">
        <v>833</v>
      </c>
      <c r="D108" s="699">
        <v>49589741</v>
      </c>
      <c r="E108" s="702" t="s">
        <v>516</v>
      </c>
      <c r="F108" s="838" t="s">
        <v>729</v>
      </c>
      <c r="G108" s="839"/>
      <c r="H108" s="839"/>
      <c r="I108" s="839"/>
      <c r="J108" s="839"/>
      <c r="K108" s="839"/>
      <c r="L108" s="839"/>
      <c r="M108" s="839"/>
      <c r="N108" s="839"/>
      <c r="O108" s="783"/>
      <c r="P108" s="783"/>
      <c r="Q108" s="783"/>
      <c r="R108" s="783"/>
      <c r="S108" s="783"/>
      <c r="T108" s="783"/>
      <c r="U108" s="783"/>
      <c r="V108" s="783"/>
      <c r="W108" s="783"/>
      <c r="X108" s="783"/>
      <c r="Y108" s="783"/>
      <c r="Z108" s="783"/>
      <c r="AA108" s="783"/>
      <c r="AB108" s="783"/>
      <c r="AC108" s="783"/>
      <c r="AD108" s="783"/>
      <c r="AE108" s="783"/>
      <c r="AF108" s="783"/>
      <c r="AG108" s="783"/>
      <c r="AH108" s="783"/>
      <c r="AI108" s="783"/>
      <c r="AJ108" s="783"/>
      <c r="AK108" s="783"/>
      <c r="AL108" s="783"/>
      <c r="AM108" s="783"/>
      <c r="AN108" s="783"/>
      <c r="AO108" s="783"/>
      <c r="AP108" s="783"/>
      <c r="AQ108" s="783"/>
      <c r="AR108" s="783"/>
      <c r="AS108" s="783"/>
      <c r="AT108" s="783"/>
      <c r="AU108" s="783"/>
      <c r="AV108" s="783"/>
      <c r="AW108" s="783"/>
      <c r="AX108" s="783"/>
      <c r="AY108" s="783"/>
      <c r="AZ108" s="783"/>
      <c r="BA108" s="783"/>
      <c r="BB108" s="783"/>
      <c r="BC108" s="783"/>
      <c r="BD108" s="783"/>
      <c r="BE108" s="783"/>
      <c r="BF108" s="783"/>
      <c r="BG108" s="783"/>
      <c r="BH108" s="783"/>
      <c r="BI108" s="783"/>
      <c r="BJ108" s="783"/>
      <c r="BK108" s="783"/>
      <c r="BL108" s="783"/>
      <c r="BM108" s="783"/>
      <c r="BN108" s="783"/>
      <c r="BO108" s="783"/>
      <c r="BP108" s="783"/>
      <c r="BQ108" s="783"/>
      <c r="BR108" s="783"/>
      <c r="BS108" s="783"/>
      <c r="BT108" s="783"/>
    </row>
    <row r="109" spans="1:72" s="701" customFormat="1" ht="26.25" customHeight="1" x14ac:dyDescent="0.25">
      <c r="A109" s="686">
        <v>1408</v>
      </c>
      <c r="B109" s="704" t="s">
        <v>517</v>
      </c>
      <c r="C109" s="738" t="s">
        <v>834</v>
      </c>
      <c r="D109" s="699">
        <v>60045086</v>
      </c>
      <c r="E109" s="702" t="s">
        <v>516</v>
      </c>
      <c r="F109" s="838" t="s">
        <v>730</v>
      </c>
      <c r="G109" s="839"/>
      <c r="H109" s="839"/>
      <c r="I109" s="839"/>
      <c r="J109" s="839"/>
      <c r="K109" s="839"/>
      <c r="L109" s="839"/>
      <c r="M109" s="839"/>
      <c r="N109" s="839"/>
      <c r="O109" s="783"/>
      <c r="P109" s="783"/>
      <c r="Q109" s="783"/>
      <c r="R109" s="783"/>
      <c r="S109" s="783"/>
      <c r="T109" s="783"/>
      <c r="U109" s="783"/>
      <c r="V109" s="783"/>
      <c r="W109" s="783"/>
      <c r="X109" s="783"/>
      <c r="Y109" s="783"/>
      <c r="Z109" s="783"/>
      <c r="AA109" s="783"/>
      <c r="AB109" s="783"/>
      <c r="AC109" s="783"/>
      <c r="AD109" s="783"/>
      <c r="AE109" s="783"/>
      <c r="AF109" s="783"/>
      <c r="AG109" s="783"/>
      <c r="AH109" s="783"/>
      <c r="AI109" s="783"/>
      <c r="AJ109" s="783"/>
      <c r="AK109" s="783"/>
      <c r="AL109" s="783"/>
      <c r="AM109" s="783"/>
      <c r="AN109" s="783"/>
      <c r="AO109" s="783"/>
      <c r="AP109" s="783"/>
      <c r="AQ109" s="783"/>
      <c r="AR109" s="783"/>
      <c r="AS109" s="783"/>
      <c r="AT109" s="783"/>
      <c r="AU109" s="783"/>
      <c r="AV109" s="783"/>
      <c r="AW109" s="783"/>
      <c r="AX109" s="783"/>
      <c r="AY109" s="783"/>
      <c r="AZ109" s="783"/>
      <c r="BA109" s="783"/>
      <c r="BB109" s="783"/>
      <c r="BC109" s="783"/>
      <c r="BD109" s="783"/>
      <c r="BE109" s="783"/>
      <c r="BF109" s="783"/>
      <c r="BG109" s="783"/>
      <c r="BH109" s="783"/>
      <c r="BI109" s="783"/>
      <c r="BJ109" s="783"/>
      <c r="BK109" s="783"/>
      <c r="BL109" s="783"/>
      <c r="BM109" s="783"/>
      <c r="BN109" s="783"/>
      <c r="BO109" s="783"/>
      <c r="BP109" s="783"/>
      <c r="BQ109" s="783"/>
      <c r="BR109" s="783"/>
      <c r="BS109" s="783"/>
      <c r="BT109" s="783"/>
    </row>
    <row r="110" spans="1:72" s="701" customFormat="1" ht="35.25" customHeight="1" x14ac:dyDescent="0.25">
      <c r="A110" s="686">
        <v>1450</v>
      </c>
      <c r="B110" s="704" t="s">
        <v>515</v>
      </c>
      <c r="C110" s="735" t="s">
        <v>855</v>
      </c>
      <c r="D110" s="703">
        <v>60338911</v>
      </c>
      <c r="E110" s="702" t="s">
        <v>514</v>
      </c>
      <c r="F110" s="838" t="s">
        <v>727</v>
      </c>
      <c r="G110" s="839"/>
      <c r="H110" s="839"/>
      <c r="I110" s="839"/>
      <c r="J110" s="839"/>
      <c r="K110" s="839"/>
      <c r="L110" s="839"/>
      <c r="M110" s="839"/>
      <c r="N110" s="839"/>
      <c r="O110" s="783"/>
      <c r="P110" s="783"/>
      <c r="Q110" s="783"/>
      <c r="R110" s="783"/>
      <c r="S110" s="783"/>
      <c r="T110" s="783"/>
      <c r="U110" s="783"/>
      <c r="V110" s="783"/>
      <c r="W110" s="783"/>
      <c r="X110" s="783"/>
      <c r="Y110" s="783"/>
      <c r="Z110" s="783"/>
      <c r="AA110" s="783"/>
      <c r="AB110" s="783"/>
      <c r="AC110" s="783"/>
      <c r="AD110" s="783"/>
      <c r="AE110" s="783"/>
      <c r="AF110" s="783"/>
      <c r="AG110" s="783"/>
      <c r="AH110" s="783"/>
      <c r="AI110" s="783"/>
      <c r="AJ110" s="783"/>
      <c r="AK110" s="783"/>
      <c r="AL110" s="783"/>
      <c r="AM110" s="783"/>
      <c r="AN110" s="783"/>
      <c r="AO110" s="783"/>
      <c r="AP110" s="783"/>
      <c r="AQ110" s="783"/>
      <c r="AR110" s="783"/>
      <c r="AS110" s="783"/>
      <c r="AT110" s="783"/>
      <c r="AU110" s="783"/>
      <c r="AV110" s="783"/>
      <c r="AW110" s="783"/>
      <c r="AX110" s="783"/>
      <c r="AY110" s="783"/>
      <c r="AZ110" s="783"/>
      <c r="BA110" s="783"/>
      <c r="BB110" s="783"/>
      <c r="BC110" s="783"/>
      <c r="BD110" s="783"/>
      <c r="BE110" s="783"/>
      <c r="BF110" s="783"/>
      <c r="BG110" s="783"/>
      <c r="BH110" s="783"/>
      <c r="BI110" s="783"/>
      <c r="BJ110" s="783"/>
      <c r="BK110" s="783"/>
      <c r="BL110" s="783"/>
      <c r="BM110" s="783"/>
      <c r="BN110" s="783"/>
      <c r="BO110" s="783"/>
      <c r="BP110" s="783"/>
      <c r="BQ110" s="783"/>
      <c r="BR110" s="783"/>
      <c r="BS110" s="783"/>
      <c r="BT110" s="783"/>
    </row>
    <row r="111" spans="1:72" s="701" customFormat="1" ht="32.25" customHeight="1" x14ac:dyDescent="0.25">
      <c r="A111" s="686">
        <v>1599</v>
      </c>
      <c r="B111" s="685" t="s">
        <v>513</v>
      </c>
      <c r="C111" s="687" t="s">
        <v>512</v>
      </c>
      <c r="D111" s="699">
        <v>72556064</v>
      </c>
      <c r="E111" s="682" t="s">
        <v>509</v>
      </c>
      <c r="F111" s="834"/>
      <c r="G111" s="835"/>
      <c r="H111" s="835"/>
      <c r="I111" s="835"/>
      <c r="J111" s="835"/>
      <c r="K111" s="835"/>
      <c r="L111" s="835"/>
      <c r="M111" s="835"/>
      <c r="N111" s="835"/>
      <c r="O111" s="783"/>
      <c r="P111" s="783"/>
      <c r="Q111" s="783"/>
      <c r="R111" s="783"/>
      <c r="S111" s="783"/>
      <c r="T111" s="783"/>
      <c r="U111" s="783"/>
      <c r="V111" s="783"/>
      <c r="W111" s="783"/>
      <c r="X111" s="783"/>
      <c r="Y111" s="783"/>
      <c r="Z111" s="783"/>
      <c r="AA111" s="783"/>
      <c r="AB111" s="783"/>
      <c r="AC111" s="783"/>
      <c r="AD111" s="783"/>
      <c r="AE111" s="783"/>
      <c r="AF111" s="783"/>
      <c r="AG111" s="783"/>
      <c r="AH111" s="783"/>
      <c r="AI111" s="783"/>
      <c r="AJ111" s="783"/>
      <c r="AK111" s="783"/>
      <c r="AL111" s="783"/>
      <c r="AM111" s="783"/>
      <c r="AN111" s="783"/>
      <c r="AO111" s="783"/>
      <c r="AP111" s="783"/>
      <c r="AQ111" s="783"/>
      <c r="AR111" s="783"/>
      <c r="AS111" s="783"/>
      <c r="AT111" s="783"/>
      <c r="AU111" s="783"/>
      <c r="AV111" s="783"/>
      <c r="AW111" s="783"/>
      <c r="AX111" s="783"/>
      <c r="AY111" s="783"/>
      <c r="AZ111" s="783"/>
      <c r="BA111" s="783"/>
      <c r="BB111" s="783"/>
      <c r="BC111" s="783"/>
      <c r="BD111" s="783"/>
      <c r="BE111" s="783"/>
      <c r="BF111" s="783"/>
      <c r="BG111" s="783"/>
      <c r="BH111" s="783"/>
      <c r="BI111" s="783"/>
      <c r="BJ111" s="783"/>
      <c r="BK111" s="783"/>
      <c r="BL111" s="783"/>
      <c r="BM111" s="783"/>
      <c r="BN111" s="783"/>
      <c r="BO111" s="783"/>
      <c r="BP111" s="783"/>
      <c r="BQ111" s="783"/>
      <c r="BR111" s="783"/>
      <c r="BS111" s="783"/>
      <c r="BT111" s="783"/>
    </row>
    <row r="112" spans="1:72" ht="15" x14ac:dyDescent="0.25">
      <c r="A112" s="686">
        <v>1600</v>
      </c>
      <c r="B112" s="685" t="s">
        <v>511</v>
      </c>
      <c r="C112" s="687" t="s">
        <v>510</v>
      </c>
      <c r="D112" s="699">
        <v>70960399</v>
      </c>
      <c r="E112" s="682" t="s">
        <v>509</v>
      </c>
      <c r="F112" s="834"/>
      <c r="G112" s="835"/>
      <c r="H112" s="835"/>
      <c r="I112" s="835"/>
      <c r="J112" s="835"/>
      <c r="K112" s="835"/>
      <c r="L112" s="835"/>
      <c r="M112" s="835"/>
      <c r="N112" s="835"/>
    </row>
    <row r="113" spans="1:14" ht="27.75" customHeight="1" x14ac:dyDescent="0.25">
      <c r="A113" s="686">
        <v>1601</v>
      </c>
      <c r="B113" s="685" t="s">
        <v>508</v>
      </c>
      <c r="C113" s="687" t="s">
        <v>852</v>
      </c>
      <c r="D113" s="683" t="s">
        <v>507</v>
      </c>
      <c r="E113" s="698" t="s">
        <v>492</v>
      </c>
      <c r="F113" s="836" t="s">
        <v>731</v>
      </c>
      <c r="G113" s="837"/>
      <c r="H113" s="837"/>
      <c r="I113" s="837"/>
      <c r="J113" s="837"/>
      <c r="K113" s="837"/>
      <c r="L113" s="837"/>
      <c r="M113" s="837"/>
      <c r="N113" s="837"/>
    </row>
    <row r="114" spans="1:14" ht="15" x14ac:dyDescent="0.25">
      <c r="A114" s="686">
        <v>1602</v>
      </c>
      <c r="B114" s="685" t="s">
        <v>506</v>
      </c>
      <c r="C114" s="687" t="s">
        <v>505</v>
      </c>
      <c r="D114" s="683" t="s">
        <v>504</v>
      </c>
      <c r="E114" s="698" t="s">
        <v>492</v>
      </c>
      <c r="F114" s="834"/>
      <c r="G114" s="835"/>
      <c r="H114" s="835"/>
      <c r="I114" s="835"/>
      <c r="J114" s="835"/>
      <c r="K114" s="835"/>
      <c r="L114" s="835"/>
      <c r="M114" s="835"/>
      <c r="N114" s="835"/>
    </row>
    <row r="115" spans="1:14" ht="27.75" customHeight="1" x14ac:dyDescent="0.25">
      <c r="A115" s="686">
        <v>1603</v>
      </c>
      <c r="B115" s="700" t="s">
        <v>503</v>
      </c>
      <c r="C115" s="687" t="s">
        <v>835</v>
      </c>
      <c r="D115" s="699">
        <v>64095410</v>
      </c>
      <c r="E115" s="698" t="s">
        <v>492</v>
      </c>
      <c r="F115" s="836" t="s">
        <v>732</v>
      </c>
      <c r="G115" s="837"/>
      <c r="H115" s="837"/>
      <c r="I115" s="837"/>
      <c r="J115" s="837"/>
      <c r="K115" s="837"/>
      <c r="L115" s="837"/>
      <c r="M115" s="837"/>
      <c r="N115" s="837"/>
    </row>
    <row r="116" spans="1:14" ht="15" x14ac:dyDescent="0.25">
      <c r="A116" s="686">
        <v>1604</v>
      </c>
      <c r="B116" s="700" t="s">
        <v>502</v>
      </c>
      <c r="C116" s="687" t="s">
        <v>501</v>
      </c>
      <c r="D116" s="683" t="s">
        <v>500</v>
      </c>
      <c r="E116" s="698" t="s">
        <v>492</v>
      </c>
      <c r="F116" s="834"/>
      <c r="G116" s="835"/>
      <c r="H116" s="835"/>
      <c r="I116" s="835"/>
      <c r="J116" s="835"/>
      <c r="K116" s="835"/>
      <c r="L116" s="835"/>
      <c r="M116" s="835"/>
      <c r="N116" s="835"/>
    </row>
    <row r="117" spans="1:14" ht="19.5" customHeight="1" x14ac:dyDescent="0.25">
      <c r="A117" s="686">
        <v>1606</v>
      </c>
      <c r="B117" s="700" t="s">
        <v>499</v>
      </c>
      <c r="C117" s="687" t="s">
        <v>498</v>
      </c>
      <c r="D117" s="683" t="s">
        <v>497</v>
      </c>
      <c r="E117" s="698" t="s">
        <v>492</v>
      </c>
      <c r="F117" s="834"/>
      <c r="G117" s="835"/>
      <c r="H117" s="835"/>
      <c r="I117" s="835"/>
      <c r="J117" s="835"/>
      <c r="K117" s="835"/>
      <c r="L117" s="835"/>
      <c r="M117" s="835"/>
      <c r="N117" s="835"/>
    </row>
    <row r="118" spans="1:14" ht="15" x14ac:dyDescent="0.25">
      <c r="A118" s="686">
        <v>1607</v>
      </c>
      <c r="B118" s="700" t="s">
        <v>496</v>
      </c>
      <c r="C118" s="687" t="s">
        <v>495</v>
      </c>
      <c r="D118" s="683" t="s">
        <v>494</v>
      </c>
      <c r="E118" s="698" t="s">
        <v>492</v>
      </c>
      <c r="F118" s="834"/>
      <c r="G118" s="835"/>
      <c r="H118" s="835"/>
      <c r="I118" s="835"/>
      <c r="J118" s="835"/>
      <c r="K118" s="835"/>
      <c r="L118" s="835"/>
      <c r="M118" s="835"/>
      <c r="N118" s="835"/>
    </row>
    <row r="119" spans="1:14" ht="24" customHeight="1" x14ac:dyDescent="0.25">
      <c r="A119" s="686">
        <v>1608</v>
      </c>
      <c r="B119" s="685" t="s">
        <v>493</v>
      </c>
      <c r="C119" s="687" t="s">
        <v>733</v>
      </c>
      <c r="D119" s="699">
        <v>75008271</v>
      </c>
      <c r="E119" s="698" t="s">
        <v>492</v>
      </c>
      <c r="F119" s="832"/>
      <c r="G119" s="833"/>
      <c r="H119" s="833"/>
      <c r="I119" s="833"/>
      <c r="J119" s="833"/>
      <c r="K119" s="833"/>
      <c r="L119" s="833"/>
      <c r="M119" s="833"/>
      <c r="N119" s="833"/>
    </row>
    <row r="120" spans="1:14" ht="27" customHeight="1" x14ac:dyDescent="0.25">
      <c r="A120" s="686">
        <v>1631</v>
      </c>
      <c r="B120" s="697" t="s">
        <v>491</v>
      </c>
      <c r="C120" s="690" t="s">
        <v>759</v>
      </c>
      <c r="D120" s="689">
        <v>75004101</v>
      </c>
      <c r="E120" s="688" t="s">
        <v>465</v>
      </c>
      <c r="F120" s="832"/>
      <c r="G120" s="833"/>
      <c r="H120" s="833"/>
      <c r="I120" s="833"/>
      <c r="J120" s="833"/>
      <c r="K120" s="833"/>
      <c r="L120" s="833"/>
      <c r="M120" s="833"/>
      <c r="N120" s="833"/>
    </row>
    <row r="121" spans="1:14" ht="30.75" customHeight="1" x14ac:dyDescent="0.25">
      <c r="A121" s="686">
        <v>1633</v>
      </c>
      <c r="B121" s="691" t="s">
        <v>490</v>
      </c>
      <c r="C121" s="690" t="s">
        <v>760</v>
      </c>
      <c r="D121" s="689">
        <v>75004097</v>
      </c>
      <c r="E121" s="688" t="s">
        <v>465</v>
      </c>
      <c r="F121" s="832"/>
      <c r="G121" s="833"/>
      <c r="H121" s="833"/>
      <c r="I121" s="833"/>
      <c r="J121" s="833"/>
      <c r="K121" s="833"/>
      <c r="L121" s="833"/>
      <c r="M121" s="833"/>
      <c r="N121" s="833"/>
    </row>
    <row r="122" spans="1:14" ht="32.25" customHeight="1" x14ac:dyDescent="0.25">
      <c r="A122" s="686">
        <v>1635</v>
      </c>
      <c r="B122" s="691" t="s">
        <v>489</v>
      </c>
      <c r="C122" s="690" t="s">
        <v>761</v>
      </c>
      <c r="D122" s="689">
        <v>75004402</v>
      </c>
      <c r="E122" s="688" t="s">
        <v>465</v>
      </c>
      <c r="F122" s="832"/>
      <c r="G122" s="833"/>
      <c r="H122" s="833"/>
      <c r="I122" s="833"/>
      <c r="J122" s="833"/>
      <c r="K122" s="833"/>
      <c r="L122" s="833"/>
      <c r="M122" s="833"/>
      <c r="N122" s="833"/>
    </row>
    <row r="123" spans="1:14" ht="34.5" customHeight="1" x14ac:dyDescent="0.25">
      <c r="A123" s="686">
        <v>1636</v>
      </c>
      <c r="B123" s="691" t="s">
        <v>488</v>
      </c>
      <c r="C123" s="696" t="s">
        <v>762</v>
      </c>
      <c r="D123" s="689">
        <v>75004381</v>
      </c>
      <c r="E123" s="688" t="s">
        <v>465</v>
      </c>
      <c r="F123" s="832"/>
      <c r="G123" s="833"/>
      <c r="H123" s="833"/>
      <c r="I123" s="833"/>
      <c r="J123" s="833"/>
      <c r="K123" s="833"/>
      <c r="L123" s="833"/>
      <c r="M123" s="833"/>
      <c r="N123" s="833"/>
    </row>
    <row r="124" spans="1:14" ht="27" customHeight="1" x14ac:dyDescent="0.25">
      <c r="A124" s="686">
        <v>1637</v>
      </c>
      <c r="B124" s="691" t="s">
        <v>487</v>
      </c>
      <c r="C124" s="690" t="s">
        <v>879</v>
      </c>
      <c r="D124" s="780">
        <v>75004399</v>
      </c>
      <c r="E124" s="688" t="s">
        <v>465</v>
      </c>
      <c r="F124" s="828" t="s">
        <v>891</v>
      </c>
      <c r="G124" s="829"/>
      <c r="H124" s="829"/>
      <c r="I124" s="829"/>
      <c r="J124" s="829"/>
      <c r="K124" s="829"/>
      <c r="L124" s="829"/>
      <c r="M124" s="829"/>
      <c r="N124" s="829"/>
    </row>
    <row r="125" spans="1:14" ht="32.25" customHeight="1" x14ac:dyDescent="0.25">
      <c r="A125" s="686">
        <v>1638</v>
      </c>
      <c r="B125" s="691" t="s">
        <v>486</v>
      </c>
      <c r="C125" s="692" t="s">
        <v>836</v>
      </c>
      <c r="D125" s="689">
        <v>75004372</v>
      </c>
      <c r="E125" s="688" t="s">
        <v>465</v>
      </c>
      <c r="F125" s="832"/>
      <c r="G125" s="833"/>
      <c r="H125" s="833"/>
      <c r="I125" s="833"/>
      <c r="J125" s="833"/>
      <c r="K125" s="833"/>
      <c r="L125" s="833"/>
      <c r="M125" s="833"/>
      <c r="N125" s="833"/>
    </row>
    <row r="126" spans="1:14" ht="36.75" customHeight="1" x14ac:dyDescent="0.25">
      <c r="A126" s="686">
        <v>1639</v>
      </c>
      <c r="B126" s="691" t="s">
        <v>485</v>
      </c>
      <c r="C126" s="740" t="s">
        <v>763</v>
      </c>
      <c r="D126" s="689">
        <v>75004259</v>
      </c>
      <c r="E126" s="688" t="s">
        <v>465</v>
      </c>
      <c r="F126" s="844" t="s">
        <v>679</v>
      </c>
      <c r="G126" s="845"/>
      <c r="H126" s="845"/>
      <c r="I126" s="845"/>
      <c r="J126" s="845"/>
      <c r="K126" s="845"/>
      <c r="L126" s="845"/>
      <c r="M126" s="845"/>
      <c r="N126" s="845"/>
    </row>
    <row r="127" spans="1:14" ht="15" x14ac:dyDescent="0.25">
      <c r="A127" s="686">
        <v>1640</v>
      </c>
      <c r="B127" s="691" t="s">
        <v>484</v>
      </c>
      <c r="C127" s="690" t="s">
        <v>881</v>
      </c>
      <c r="D127" s="689">
        <v>75004429</v>
      </c>
      <c r="E127" s="688" t="s">
        <v>465</v>
      </c>
      <c r="F127" s="828" t="s">
        <v>891</v>
      </c>
      <c r="G127" s="829"/>
      <c r="H127" s="829"/>
      <c r="I127" s="829"/>
      <c r="J127" s="829"/>
      <c r="K127" s="829"/>
      <c r="L127" s="829"/>
      <c r="M127" s="829"/>
      <c r="N127" s="829"/>
    </row>
    <row r="128" spans="1:14" ht="31.5" customHeight="1" x14ac:dyDescent="0.25">
      <c r="A128" s="686">
        <v>1641</v>
      </c>
      <c r="B128" s="691" t="s">
        <v>483</v>
      </c>
      <c r="C128" s="692" t="s">
        <v>764</v>
      </c>
      <c r="D128" s="689">
        <v>70890595</v>
      </c>
      <c r="E128" s="688" t="s">
        <v>465</v>
      </c>
      <c r="F128" s="832"/>
      <c r="G128" s="833"/>
      <c r="H128" s="833"/>
      <c r="I128" s="833"/>
      <c r="J128" s="833"/>
      <c r="K128" s="833"/>
      <c r="L128" s="833"/>
      <c r="M128" s="833"/>
      <c r="N128" s="833"/>
    </row>
    <row r="129" spans="1:72" ht="21.75" customHeight="1" x14ac:dyDescent="0.25">
      <c r="A129" s="686">
        <v>1642</v>
      </c>
      <c r="B129" s="691" t="s">
        <v>482</v>
      </c>
      <c r="C129" s="692" t="s">
        <v>880</v>
      </c>
      <c r="D129" s="780">
        <v>70890871</v>
      </c>
      <c r="E129" s="688" t="s">
        <v>465</v>
      </c>
      <c r="F129" s="828" t="s">
        <v>891</v>
      </c>
      <c r="G129" s="829"/>
      <c r="H129" s="829"/>
      <c r="I129" s="829"/>
      <c r="J129" s="829"/>
      <c r="K129" s="829"/>
      <c r="L129" s="829"/>
      <c r="M129" s="829"/>
      <c r="N129" s="829"/>
    </row>
    <row r="130" spans="1:72" ht="27" customHeight="1" x14ac:dyDescent="0.25">
      <c r="A130" s="686">
        <v>1644</v>
      </c>
      <c r="B130" s="691" t="s">
        <v>481</v>
      </c>
      <c r="C130" s="695" t="s">
        <v>765</v>
      </c>
      <c r="D130" s="689">
        <v>75004437</v>
      </c>
      <c r="E130" s="688" t="s">
        <v>465</v>
      </c>
      <c r="F130" s="832"/>
      <c r="G130" s="833"/>
      <c r="H130" s="833"/>
      <c r="I130" s="833"/>
      <c r="J130" s="833"/>
      <c r="K130" s="833"/>
      <c r="L130" s="833"/>
      <c r="M130" s="833"/>
      <c r="N130" s="833"/>
    </row>
    <row r="131" spans="1:72" ht="30" customHeight="1" x14ac:dyDescent="0.25">
      <c r="A131" s="686">
        <v>1645</v>
      </c>
      <c r="B131" s="691" t="s">
        <v>480</v>
      </c>
      <c r="C131" s="695" t="s">
        <v>766</v>
      </c>
      <c r="D131" s="689">
        <v>75004011</v>
      </c>
      <c r="E131" s="688" t="s">
        <v>465</v>
      </c>
      <c r="F131" s="832"/>
      <c r="G131" s="833"/>
      <c r="H131" s="833"/>
      <c r="I131" s="833"/>
      <c r="J131" s="833"/>
      <c r="K131" s="833"/>
      <c r="L131" s="833"/>
      <c r="M131" s="833"/>
      <c r="N131" s="833"/>
    </row>
    <row r="132" spans="1:72" ht="27" customHeight="1" x14ac:dyDescent="0.25">
      <c r="A132" s="686">
        <v>1646</v>
      </c>
      <c r="B132" s="691" t="s">
        <v>479</v>
      </c>
      <c r="C132" s="690" t="s">
        <v>882</v>
      </c>
      <c r="D132" s="780">
        <v>75003988</v>
      </c>
      <c r="E132" s="688" t="s">
        <v>465</v>
      </c>
      <c r="F132" s="828" t="s">
        <v>891</v>
      </c>
      <c r="G132" s="829"/>
      <c r="H132" s="829"/>
      <c r="I132" s="829"/>
      <c r="J132" s="829"/>
      <c r="K132" s="829"/>
      <c r="L132" s="829"/>
      <c r="M132" s="829"/>
      <c r="N132" s="829"/>
    </row>
    <row r="133" spans="1:72" ht="35.25" customHeight="1" x14ac:dyDescent="0.25">
      <c r="A133" s="686">
        <v>1647</v>
      </c>
      <c r="B133" s="694" t="s">
        <v>478</v>
      </c>
      <c r="C133" s="690" t="s">
        <v>767</v>
      </c>
      <c r="D133" s="689">
        <v>75004003</v>
      </c>
      <c r="E133" s="688" t="s">
        <v>465</v>
      </c>
      <c r="F133" s="832"/>
      <c r="G133" s="833"/>
      <c r="H133" s="833"/>
      <c r="I133" s="833"/>
      <c r="J133" s="833"/>
      <c r="K133" s="833"/>
      <c r="L133" s="833"/>
      <c r="M133" s="833"/>
      <c r="N133" s="833"/>
    </row>
    <row r="134" spans="1:72" ht="27.75" customHeight="1" x14ac:dyDescent="0.25">
      <c r="A134" s="686">
        <v>1649</v>
      </c>
      <c r="B134" s="691" t="s">
        <v>477</v>
      </c>
      <c r="C134" s="690" t="s">
        <v>768</v>
      </c>
      <c r="D134" s="689">
        <v>75004020</v>
      </c>
      <c r="E134" s="688" t="s">
        <v>465</v>
      </c>
      <c r="F134" s="832"/>
      <c r="G134" s="833"/>
      <c r="H134" s="833"/>
      <c r="I134" s="833"/>
      <c r="J134" s="833"/>
      <c r="K134" s="833"/>
      <c r="L134" s="833"/>
      <c r="M134" s="833"/>
      <c r="N134" s="833"/>
    </row>
    <row r="135" spans="1:72" ht="21.75" customHeight="1" x14ac:dyDescent="0.25">
      <c r="A135" s="686">
        <v>1650</v>
      </c>
      <c r="B135" s="691" t="s">
        <v>476</v>
      </c>
      <c r="C135" s="690" t="s">
        <v>883</v>
      </c>
      <c r="D135" s="780">
        <v>75004054</v>
      </c>
      <c r="E135" s="688" t="s">
        <v>465</v>
      </c>
      <c r="F135" s="828" t="s">
        <v>891</v>
      </c>
      <c r="G135" s="829"/>
      <c r="H135" s="829"/>
      <c r="I135" s="829"/>
      <c r="J135" s="829"/>
      <c r="K135" s="829"/>
      <c r="L135" s="829"/>
      <c r="M135" s="829"/>
      <c r="N135" s="829"/>
    </row>
    <row r="136" spans="1:72" ht="21.75" customHeight="1" x14ac:dyDescent="0.25">
      <c r="A136" s="686">
        <v>1652</v>
      </c>
      <c r="B136" s="691" t="s">
        <v>475</v>
      </c>
      <c r="C136" s="690" t="s">
        <v>769</v>
      </c>
      <c r="D136" s="689">
        <v>71197699</v>
      </c>
      <c r="E136" s="688" t="s">
        <v>465</v>
      </c>
      <c r="F136" s="832"/>
      <c r="G136" s="833"/>
      <c r="H136" s="833"/>
      <c r="I136" s="833"/>
      <c r="J136" s="833"/>
      <c r="K136" s="833"/>
      <c r="L136" s="833"/>
      <c r="M136" s="833"/>
      <c r="N136" s="833"/>
    </row>
    <row r="137" spans="1:72" ht="33.75" customHeight="1" x14ac:dyDescent="0.25">
      <c r="A137" s="686">
        <v>1653</v>
      </c>
      <c r="B137" s="691" t="s">
        <v>474</v>
      </c>
      <c r="C137" s="690" t="s">
        <v>884</v>
      </c>
      <c r="D137" s="780">
        <v>71197702</v>
      </c>
      <c r="E137" s="688" t="s">
        <v>465</v>
      </c>
      <c r="F137" s="828" t="s">
        <v>891</v>
      </c>
      <c r="G137" s="829"/>
      <c r="H137" s="829"/>
      <c r="I137" s="829"/>
      <c r="J137" s="829"/>
      <c r="K137" s="829"/>
      <c r="L137" s="829"/>
      <c r="M137" s="829"/>
      <c r="N137" s="829"/>
    </row>
    <row r="138" spans="1:72" s="693" customFormat="1" ht="18.75" customHeight="1" x14ac:dyDescent="0.2">
      <c r="A138" s="686">
        <v>1654</v>
      </c>
      <c r="B138" s="691" t="s">
        <v>473</v>
      </c>
      <c r="C138" s="692" t="s">
        <v>770</v>
      </c>
      <c r="D138" s="689">
        <v>71197737</v>
      </c>
      <c r="E138" s="688" t="s">
        <v>465</v>
      </c>
      <c r="F138" s="830"/>
      <c r="G138" s="831"/>
      <c r="H138" s="831"/>
      <c r="I138" s="831"/>
      <c r="J138" s="831"/>
      <c r="K138" s="831"/>
      <c r="L138" s="831"/>
      <c r="M138" s="831"/>
      <c r="N138" s="831"/>
      <c r="O138" s="781"/>
      <c r="P138" s="781"/>
      <c r="Q138" s="781"/>
      <c r="R138" s="781"/>
      <c r="S138" s="781"/>
      <c r="T138" s="781"/>
      <c r="U138" s="781"/>
      <c r="V138" s="781"/>
      <c r="W138" s="781"/>
      <c r="X138" s="781"/>
      <c r="Y138" s="781"/>
      <c r="Z138" s="781"/>
      <c r="AA138" s="781"/>
      <c r="AB138" s="781"/>
      <c r="AC138" s="781"/>
      <c r="AD138" s="781"/>
      <c r="AE138" s="781"/>
      <c r="AF138" s="781"/>
      <c r="AG138" s="781"/>
      <c r="AH138" s="781"/>
      <c r="AI138" s="781"/>
      <c r="AJ138" s="781"/>
      <c r="AK138" s="781"/>
      <c r="AL138" s="781"/>
      <c r="AM138" s="781"/>
      <c r="AN138" s="781"/>
      <c r="AO138" s="781"/>
      <c r="AP138" s="781"/>
      <c r="AQ138" s="781"/>
      <c r="AR138" s="781"/>
      <c r="AS138" s="781"/>
      <c r="AT138" s="781"/>
      <c r="AU138" s="781"/>
      <c r="AV138" s="781"/>
      <c r="AW138" s="781"/>
      <c r="AX138" s="781"/>
      <c r="AY138" s="781"/>
      <c r="AZ138" s="781"/>
      <c r="BA138" s="781"/>
      <c r="BB138" s="781"/>
      <c r="BC138" s="781"/>
      <c r="BD138" s="781"/>
      <c r="BE138" s="781"/>
      <c r="BF138" s="781"/>
      <c r="BG138" s="781"/>
      <c r="BH138" s="781"/>
      <c r="BI138" s="781"/>
      <c r="BJ138" s="781"/>
      <c r="BK138" s="781"/>
      <c r="BL138" s="781"/>
      <c r="BM138" s="781"/>
      <c r="BN138" s="781"/>
      <c r="BO138" s="781"/>
      <c r="BP138" s="781"/>
      <c r="BQ138" s="781"/>
      <c r="BR138" s="781"/>
      <c r="BS138" s="781"/>
      <c r="BT138" s="781"/>
    </row>
    <row r="139" spans="1:72" ht="37.5" customHeight="1" x14ac:dyDescent="0.25">
      <c r="A139" s="686">
        <v>1656</v>
      </c>
      <c r="B139" s="691" t="s">
        <v>472</v>
      </c>
      <c r="C139" s="690" t="s">
        <v>837</v>
      </c>
      <c r="D139" s="689">
        <v>47921293</v>
      </c>
      <c r="E139" s="688" t="s">
        <v>465</v>
      </c>
      <c r="F139" s="830"/>
      <c r="G139" s="831"/>
      <c r="H139" s="831"/>
      <c r="I139" s="831"/>
      <c r="J139" s="831"/>
      <c r="K139" s="831"/>
      <c r="L139" s="831"/>
      <c r="M139" s="831"/>
      <c r="N139" s="831"/>
    </row>
    <row r="140" spans="1:72" ht="18.75" customHeight="1" x14ac:dyDescent="0.25">
      <c r="A140" s="686">
        <v>1657</v>
      </c>
      <c r="B140" s="691" t="s">
        <v>471</v>
      </c>
      <c r="C140" s="692" t="s">
        <v>886</v>
      </c>
      <c r="D140" s="780">
        <v>61985881</v>
      </c>
      <c r="E140" s="688" t="s">
        <v>465</v>
      </c>
      <c r="F140" s="828" t="s">
        <v>891</v>
      </c>
      <c r="G140" s="829"/>
      <c r="H140" s="829"/>
      <c r="I140" s="829"/>
      <c r="J140" s="829"/>
      <c r="K140" s="829"/>
      <c r="L140" s="829"/>
      <c r="M140" s="829"/>
      <c r="N140" s="829"/>
    </row>
    <row r="141" spans="1:72" ht="18.75" customHeight="1" x14ac:dyDescent="0.25">
      <c r="A141" s="686">
        <v>1658</v>
      </c>
      <c r="B141" s="691" t="s">
        <v>470</v>
      </c>
      <c r="C141" s="692" t="s">
        <v>885</v>
      </c>
      <c r="D141" s="689">
        <v>61985864</v>
      </c>
      <c r="E141" s="688" t="s">
        <v>465</v>
      </c>
      <c r="F141" s="828" t="s">
        <v>891</v>
      </c>
      <c r="G141" s="829"/>
      <c r="H141" s="829"/>
      <c r="I141" s="829"/>
      <c r="J141" s="829"/>
      <c r="K141" s="829"/>
      <c r="L141" s="829"/>
      <c r="M141" s="829"/>
      <c r="N141" s="829"/>
    </row>
    <row r="142" spans="1:72" ht="36.75" customHeight="1" x14ac:dyDescent="0.25">
      <c r="A142" s="686">
        <v>1659</v>
      </c>
      <c r="B142" s="691" t="s">
        <v>469</v>
      </c>
      <c r="C142" s="692" t="s">
        <v>887</v>
      </c>
      <c r="D142" s="689">
        <v>61985872</v>
      </c>
      <c r="E142" s="688" t="s">
        <v>465</v>
      </c>
      <c r="F142" s="828" t="s">
        <v>891</v>
      </c>
      <c r="G142" s="829"/>
      <c r="H142" s="829"/>
      <c r="I142" s="829"/>
      <c r="J142" s="829"/>
      <c r="K142" s="829"/>
      <c r="L142" s="829"/>
      <c r="M142" s="829"/>
      <c r="N142" s="829"/>
    </row>
    <row r="143" spans="1:72" ht="16.5" customHeight="1" x14ac:dyDescent="0.25">
      <c r="A143" s="686">
        <v>1660</v>
      </c>
      <c r="B143" s="691" t="s">
        <v>468</v>
      </c>
      <c r="C143" s="690" t="s">
        <v>888</v>
      </c>
      <c r="D143" s="689">
        <v>61985902</v>
      </c>
      <c r="E143" s="688" t="s">
        <v>465</v>
      </c>
      <c r="F143" s="828" t="s">
        <v>891</v>
      </c>
      <c r="G143" s="829"/>
      <c r="H143" s="829"/>
      <c r="I143" s="829"/>
      <c r="J143" s="829"/>
      <c r="K143" s="829"/>
      <c r="L143" s="829"/>
      <c r="M143" s="829"/>
      <c r="N143" s="829"/>
    </row>
    <row r="144" spans="1:72" ht="15" x14ac:dyDescent="0.25">
      <c r="A144" s="686">
        <v>1661</v>
      </c>
      <c r="B144" s="691" t="s">
        <v>467</v>
      </c>
      <c r="C144" s="690" t="s">
        <v>889</v>
      </c>
      <c r="D144" s="689">
        <v>61985929</v>
      </c>
      <c r="E144" s="688" t="s">
        <v>465</v>
      </c>
      <c r="F144" s="828" t="s">
        <v>891</v>
      </c>
      <c r="G144" s="829"/>
      <c r="H144" s="829"/>
      <c r="I144" s="829"/>
      <c r="J144" s="829"/>
      <c r="K144" s="829"/>
      <c r="L144" s="829"/>
      <c r="M144" s="829"/>
      <c r="N144" s="829"/>
    </row>
    <row r="145" spans="1:72" ht="33" customHeight="1" x14ac:dyDescent="0.25">
      <c r="A145" s="686">
        <v>1663</v>
      </c>
      <c r="B145" s="691" t="s">
        <v>466</v>
      </c>
      <c r="C145" s="690" t="s">
        <v>890</v>
      </c>
      <c r="D145" s="689">
        <v>61985911</v>
      </c>
      <c r="E145" s="688" t="s">
        <v>465</v>
      </c>
      <c r="F145" s="828" t="s">
        <v>891</v>
      </c>
      <c r="G145" s="829"/>
      <c r="H145" s="829"/>
      <c r="I145" s="829"/>
      <c r="J145" s="829"/>
      <c r="K145" s="829"/>
      <c r="L145" s="829"/>
      <c r="M145" s="829"/>
      <c r="N145" s="829"/>
    </row>
    <row r="146" spans="1:72" ht="20.25" customHeight="1" x14ac:dyDescent="0.25">
      <c r="A146" s="686">
        <v>1700</v>
      </c>
      <c r="B146" s="685" t="s">
        <v>464</v>
      </c>
      <c r="C146" s="687" t="s">
        <v>463</v>
      </c>
      <c r="D146" s="683" t="s">
        <v>462</v>
      </c>
      <c r="E146" s="682" t="s">
        <v>456</v>
      </c>
      <c r="F146" s="826"/>
      <c r="G146" s="827"/>
      <c r="H146" s="827"/>
      <c r="I146" s="827"/>
      <c r="J146" s="827"/>
      <c r="K146" s="827"/>
      <c r="L146" s="827"/>
      <c r="M146" s="827"/>
      <c r="N146" s="827"/>
    </row>
    <row r="147" spans="1:72" ht="15" x14ac:dyDescent="0.25">
      <c r="A147" s="686">
        <v>1702</v>
      </c>
      <c r="B147" s="685" t="s">
        <v>461</v>
      </c>
      <c r="C147" s="684" t="s">
        <v>460</v>
      </c>
      <c r="D147" s="683" t="s">
        <v>459</v>
      </c>
      <c r="E147" s="682" t="s">
        <v>456</v>
      </c>
      <c r="F147" s="826"/>
      <c r="G147" s="827"/>
      <c r="H147" s="827"/>
      <c r="I147" s="827"/>
      <c r="J147" s="827"/>
      <c r="K147" s="827"/>
      <c r="L147" s="827"/>
      <c r="M147" s="827"/>
      <c r="N147" s="827"/>
    </row>
    <row r="148" spans="1:72" thickBot="1" x14ac:dyDescent="0.3">
      <c r="A148" s="681">
        <v>1704</v>
      </c>
      <c r="B148" s="680" t="s">
        <v>458</v>
      </c>
      <c r="C148" s="744" t="s">
        <v>892</v>
      </c>
      <c r="D148" s="679" t="s">
        <v>457</v>
      </c>
      <c r="E148" s="678" t="s">
        <v>456</v>
      </c>
      <c r="F148" s="826"/>
      <c r="G148" s="827"/>
      <c r="H148" s="827"/>
      <c r="I148" s="827"/>
      <c r="J148" s="827"/>
      <c r="K148" s="827"/>
      <c r="L148" s="827"/>
      <c r="M148" s="827"/>
      <c r="N148" s="827"/>
    </row>
    <row r="149" spans="1:72" s="673" customFormat="1" ht="17.25" customHeight="1" thickTop="1" x14ac:dyDescent="0.25">
      <c r="A149" s="676"/>
      <c r="B149" s="675"/>
      <c r="C149" s="674"/>
      <c r="E149" s="674"/>
      <c r="O149" s="785"/>
      <c r="P149" s="785"/>
      <c r="Q149" s="785"/>
      <c r="R149" s="785"/>
      <c r="S149" s="785"/>
      <c r="T149" s="785"/>
      <c r="U149" s="785"/>
      <c r="V149" s="785"/>
      <c r="W149" s="785"/>
      <c r="X149" s="785"/>
      <c r="Y149" s="785"/>
      <c r="Z149" s="785"/>
      <c r="AA149" s="785"/>
      <c r="AB149" s="785"/>
      <c r="AC149" s="785"/>
      <c r="AD149" s="785"/>
      <c r="AE149" s="785"/>
      <c r="AF149" s="785"/>
      <c r="AG149" s="785"/>
      <c r="AH149" s="785"/>
      <c r="AI149" s="785"/>
      <c r="AJ149" s="785"/>
      <c r="AK149" s="785"/>
      <c r="AL149" s="785"/>
      <c r="AM149" s="785"/>
      <c r="AN149" s="785"/>
      <c r="AO149" s="785"/>
      <c r="AP149" s="785"/>
      <c r="AQ149" s="785"/>
      <c r="AR149" s="785"/>
      <c r="AS149" s="785"/>
      <c r="AT149" s="785"/>
      <c r="AU149" s="785"/>
      <c r="AV149" s="785"/>
      <c r="AW149" s="785"/>
      <c r="AX149" s="785"/>
      <c r="AY149" s="785"/>
      <c r="AZ149" s="785"/>
      <c r="BA149" s="785"/>
      <c r="BB149" s="785"/>
      <c r="BC149" s="785"/>
      <c r="BD149" s="785"/>
      <c r="BE149" s="785"/>
      <c r="BF149" s="785"/>
      <c r="BG149" s="785"/>
      <c r="BH149" s="785"/>
      <c r="BI149" s="785"/>
      <c r="BJ149" s="785"/>
      <c r="BK149" s="785"/>
      <c r="BL149" s="785"/>
      <c r="BM149" s="785"/>
      <c r="BN149" s="785"/>
      <c r="BO149" s="785"/>
      <c r="BP149" s="785"/>
      <c r="BQ149" s="785"/>
      <c r="BR149" s="785"/>
      <c r="BS149" s="785"/>
      <c r="BT149" s="785"/>
    </row>
    <row r="150" spans="1:72" s="673" customFormat="1" ht="17.25" customHeight="1" x14ac:dyDescent="0.25">
      <c r="A150" s="676"/>
      <c r="B150" s="675"/>
      <c r="C150" s="674"/>
      <c r="E150" s="674"/>
      <c r="O150" s="785"/>
      <c r="P150" s="785"/>
      <c r="Q150" s="785"/>
      <c r="R150" s="785"/>
      <c r="S150" s="785"/>
      <c r="T150" s="785"/>
      <c r="U150" s="785"/>
      <c r="V150" s="785"/>
      <c r="W150" s="785"/>
      <c r="X150" s="785"/>
      <c r="Y150" s="785"/>
      <c r="Z150" s="785"/>
      <c r="AA150" s="785"/>
      <c r="AB150" s="785"/>
      <c r="AC150" s="785"/>
      <c r="AD150" s="785"/>
      <c r="AE150" s="785"/>
      <c r="AF150" s="785"/>
      <c r="AG150" s="785"/>
      <c r="AH150" s="785"/>
      <c r="AI150" s="785"/>
      <c r="AJ150" s="785"/>
      <c r="AK150" s="785"/>
      <c r="AL150" s="785"/>
      <c r="AM150" s="785"/>
      <c r="AN150" s="785"/>
      <c r="AO150" s="785"/>
      <c r="AP150" s="785"/>
      <c r="AQ150" s="785"/>
      <c r="AR150" s="785"/>
      <c r="AS150" s="785"/>
      <c r="AT150" s="785"/>
      <c r="AU150" s="785"/>
      <c r="AV150" s="785"/>
      <c r="AW150" s="785"/>
      <c r="AX150" s="785"/>
      <c r="AY150" s="785"/>
      <c r="AZ150" s="785"/>
      <c r="BA150" s="785"/>
      <c r="BB150" s="785"/>
      <c r="BC150" s="785"/>
      <c r="BD150" s="785"/>
      <c r="BE150" s="785"/>
      <c r="BF150" s="785"/>
      <c r="BG150" s="785"/>
      <c r="BH150" s="785"/>
      <c r="BI150" s="785"/>
      <c r="BJ150" s="785"/>
      <c r="BK150" s="785"/>
      <c r="BL150" s="785"/>
      <c r="BM150" s="785"/>
      <c r="BN150" s="785"/>
      <c r="BO150" s="785"/>
      <c r="BP150" s="785"/>
      <c r="BQ150" s="785"/>
      <c r="BR150" s="785"/>
      <c r="BS150" s="785"/>
      <c r="BT150" s="785"/>
    </row>
    <row r="151" spans="1:72" s="673" customFormat="1" ht="17.25" customHeight="1" x14ac:dyDescent="0.25">
      <c r="A151" s="676"/>
      <c r="B151" s="675"/>
      <c r="C151" s="674"/>
      <c r="E151" s="674"/>
      <c r="O151" s="785"/>
      <c r="P151" s="785"/>
      <c r="Q151" s="785"/>
      <c r="R151" s="785"/>
      <c r="S151" s="785"/>
      <c r="T151" s="785"/>
      <c r="U151" s="785"/>
      <c r="V151" s="785"/>
      <c r="W151" s="785"/>
      <c r="X151" s="785"/>
      <c r="Y151" s="785"/>
      <c r="Z151" s="785"/>
      <c r="AA151" s="785"/>
      <c r="AB151" s="785"/>
      <c r="AC151" s="785"/>
      <c r="AD151" s="785"/>
      <c r="AE151" s="785"/>
      <c r="AF151" s="785"/>
      <c r="AG151" s="785"/>
      <c r="AH151" s="785"/>
      <c r="AI151" s="785"/>
      <c r="AJ151" s="785"/>
      <c r="AK151" s="785"/>
      <c r="AL151" s="785"/>
      <c r="AM151" s="785"/>
      <c r="AN151" s="785"/>
      <c r="AO151" s="785"/>
      <c r="AP151" s="785"/>
      <c r="AQ151" s="785"/>
      <c r="AR151" s="785"/>
      <c r="AS151" s="785"/>
      <c r="AT151" s="785"/>
      <c r="AU151" s="785"/>
      <c r="AV151" s="785"/>
      <c r="AW151" s="785"/>
      <c r="AX151" s="785"/>
      <c r="AY151" s="785"/>
      <c r="AZ151" s="785"/>
      <c r="BA151" s="785"/>
      <c r="BB151" s="785"/>
      <c r="BC151" s="785"/>
      <c r="BD151" s="785"/>
      <c r="BE151" s="785"/>
      <c r="BF151" s="785"/>
      <c r="BG151" s="785"/>
      <c r="BH151" s="785"/>
      <c r="BI151" s="785"/>
      <c r="BJ151" s="785"/>
      <c r="BK151" s="785"/>
      <c r="BL151" s="785"/>
      <c r="BM151" s="785"/>
      <c r="BN151" s="785"/>
      <c r="BO151" s="785"/>
      <c r="BP151" s="785"/>
      <c r="BQ151" s="785"/>
      <c r="BR151" s="785"/>
      <c r="BS151" s="785"/>
      <c r="BT151" s="785"/>
    </row>
    <row r="152" spans="1:72" s="673" customFormat="1" ht="17.25" customHeight="1" x14ac:dyDescent="0.25">
      <c r="A152" s="676"/>
      <c r="B152" s="675"/>
      <c r="C152" s="674"/>
      <c r="E152" s="674"/>
      <c r="O152" s="785"/>
      <c r="P152" s="785"/>
      <c r="Q152" s="785"/>
      <c r="R152" s="785"/>
      <c r="S152" s="785"/>
      <c r="T152" s="785"/>
      <c r="U152" s="785"/>
      <c r="V152" s="785"/>
      <c r="W152" s="785"/>
      <c r="X152" s="785"/>
      <c r="Y152" s="785"/>
      <c r="Z152" s="785"/>
      <c r="AA152" s="785"/>
      <c r="AB152" s="785"/>
      <c r="AC152" s="785"/>
      <c r="AD152" s="785"/>
      <c r="AE152" s="785"/>
      <c r="AF152" s="785"/>
      <c r="AG152" s="785"/>
      <c r="AH152" s="785"/>
      <c r="AI152" s="785"/>
      <c r="AJ152" s="785"/>
      <c r="AK152" s="785"/>
      <c r="AL152" s="785"/>
      <c r="AM152" s="785"/>
      <c r="AN152" s="785"/>
      <c r="AO152" s="785"/>
      <c r="AP152" s="785"/>
      <c r="AQ152" s="785"/>
      <c r="AR152" s="785"/>
      <c r="AS152" s="785"/>
      <c r="AT152" s="785"/>
      <c r="AU152" s="785"/>
      <c r="AV152" s="785"/>
      <c r="AW152" s="785"/>
      <c r="AX152" s="785"/>
      <c r="AY152" s="785"/>
      <c r="AZ152" s="785"/>
      <c r="BA152" s="785"/>
      <c r="BB152" s="785"/>
      <c r="BC152" s="785"/>
      <c r="BD152" s="785"/>
      <c r="BE152" s="785"/>
      <c r="BF152" s="785"/>
      <c r="BG152" s="785"/>
      <c r="BH152" s="785"/>
      <c r="BI152" s="785"/>
      <c r="BJ152" s="785"/>
      <c r="BK152" s="785"/>
      <c r="BL152" s="785"/>
      <c r="BM152" s="785"/>
      <c r="BN152" s="785"/>
      <c r="BO152" s="785"/>
      <c r="BP152" s="785"/>
      <c r="BQ152" s="785"/>
      <c r="BR152" s="785"/>
      <c r="BS152" s="785"/>
      <c r="BT152" s="785"/>
    </row>
    <row r="153" spans="1:72" s="673" customFormat="1" ht="17.25" customHeight="1" x14ac:dyDescent="0.25">
      <c r="A153" s="676"/>
      <c r="B153" s="675"/>
      <c r="C153" s="674"/>
      <c r="E153" s="674"/>
      <c r="O153" s="785"/>
      <c r="P153" s="785"/>
      <c r="Q153" s="785"/>
      <c r="R153" s="785"/>
      <c r="S153" s="785"/>
      <c r="T153" s="785"/>
      <c r="U153" s="785"/>
      <c r="V153" s="785"/>
      <c r="W153" s="785"/>
      <c r="X153" s="785"/>
      <c r="Y153" s="785"/>
      <c r="Z153" s="785"/>
      <c r="AA153" s="785"/>
      <c r="AB153" s="785"/>
      <c r="AC153" s="785"/>
      <c r="AD153" s="785"/>
      <c r="AE153" s="785"/>
      <c r="AF153" s="785"/>
      <c r="AG153" s="785"/>
      <c r="AH153" s="785"/>
      <c r="AI153" s="785"/>
      <c r="AJ153" s="785"/>
      <c r="AK153" s="785"/>
      <c r="AL153" s="785"/>
      <c r="AM153" s="785"/>
      <c r="AN153" s="785"/>
      <c r="AO153" s="785"/>
      <c r="AP153" s="785"/>
      <c r="AQ153" s="785"/>
      <c r="AR153" s="785"/>
      <c r="AS153" s="785"/>
      <c r="AT153" s="785"/>
      <c r="AU153" s="785"/>
      <c r="AV153" s="785"/>
      <c r="AW153" s="785"/>
      <c r="AX153" s="785"/>
      <c r="AY153" s="785"/>
      <c r="AZ153" s="785"/>
      <c r="BA153" s="785"/>
      <c r="BB153" s="785"/>
      <c r="BC153" s="785"/>
      <c r="BD153" s="785"/>
      <c r="BE153" s="785"/>
      <c r="BF153" s="785"/>
      <c r="BG153" s="785"/>
      <c r="BH153" s="785"/>
      <c r="BI153" s="785"/>
      <c r="BJ153" s="785"/>
      <c r="BK153" s="785"/>
      <c r="BL153" s="785"/>
      <c r="BM153" s="785"/>
      <c r="BN153" s="785"/>
      <c r="BO153" s="785"/>
      <c r="BP153" s="785"/>
      <c r="BQ153" s="785"/>
      <c r="BR153" s="785"/>
      <c r="BS153" s="785"/>
      <c r="BT153" s="785"/>
    </row>
    <row r="154" spans="1:72" s="673" customFormat="1" ht="17.25" customHeight="1" x14ac:dyDescent="0.25">
      <c r="A154" s="676"/>
      <c r="B154" s="675"/>
      <c r="C154" s="674"/>
      <c r="E154" s="674"/>
      <c r="O154" s="785"/>
      <c r="P154" s="785"/>
      <c r="Q154" s="785"/>
      <c r="R154" s="785"/>
      <c r="S154" s="785"/>
      <c r="T154" s="785"/>
      <c r="U154" s="785"/>
      <c r="V154" s="785"/>
      <c r="W154" s="785"/>
      <c r="X154" s="785"/>
      <c r="Y154" s="785"/>
      <c r="Z154" s="785"/>
      <c r="AA154" s="785"/>
      <c r="AB154" s="785"/>
      <c r="AC154" s="785"/>
      <c r="AD154" s="785"/>
      <c r="AE154" s="785"/>
      <c r="AF154" s="785"/>
      <c r="AG154" s="785"/>
      <c r="AH154" s="785"/>
      <c r="AI154" s="785"/>
      <c r="AJ154" s="785"/>
      <c r="AK154" s="785"/>
      <c r="AL154" s="785"/>
      <c r="AM154" s="785"/>
      <c r="AN154" s="785"/>
      <c r="AO154" s="785"/>
      <c r="AP154" s="785"/>
      <c r="AQ154" s="785"/>
      <c r="AR154" s="785"/>
      <c r="AS154" s="785"/>
      <c r="AT154" s="785"/>
      <c r="AU154" s="785"/>
      <c r="AV154" s="785"/>
      <c r="AW154" s="785"/>
      <c r="AX154" s="785"/>
      <c r="AY154" s="785"/>
      <c r="AZ154" s="785"/>
      <c r="BA154" s="785"/>
      <c r="BB154" s="785"/>
      <c r="BC154" s="785"/>
      <c r="BD154" s="785"/>
      <c r="BE154" s="785"/>
      <c r="BF154" s="785"/>
      <c r="BG154" s="785"/>
      <c r="BH154" s="785"/>
      <c r="BI154" s="785"/>
      <c r="BJ154" s="785"/>
      <c r="BK154" s="785"/>
      <c r="BL154" s="785"/>
      <c r="BM154" s="785"/>
      <c r="BN154" s="785"/>
      <c r="BO154" s="785"/>
      <c r="BP154" s="785"/>
      <c r="BQ154" s="785"/>
      <c r="BR154" s="785"/>
      <c r="BS154" s="785"/>
      <c r="BT154" s="785"/>
    </row>
    <row r="155" spans="1:72" s="673" customFormat="1" ht="17.25" customHeight="1" x14ac:dyDescent="0.25">
      <c r="A155" s="676"/>
      <c r="B155" s="675"/>
      <c r="C155" s="677"/>
      <c r="E155" s="674"/>
      <c r="O155" s="785"/>
      <c r="P155" s="785"/>
      <c r="Q155" s="785"/>
      <c r="R155" s="785"/>
      <c r="S155" s="785"/>
      <c r="T155" s="785"/>
      <c r="U155" s="785"/>
      <c r="V155" s="785"/>
      <c r="W155" s="785"/>
      <c r="X155" s="785"/>
      <c r="Y155" s="785"/>
      <c r="Z155" s="785"/>
      <c r="AA155" s="785"/>
      <c r="AB155" s="785"/>
      <c r="AC155" s="785"/>
      <c r="AD155" s="785"/>
      <c r="AE155" s="785"/>
      <c r="AF155" s="785"/>
      <c r="AG155" s="785"/>
      <c r="AH155" s="785"/>
      <c r="AI155" s="785"/>
      <c r="AJ155" s="785"/>
      <c r="AK155" s="785"/>
      <c r="AL155" s="785"/>
      <c r="AM155" s="785"/>
      <c r="AN155" s="785"/>
      <c r="AO155" s="785"/>
      <c r="AP155" s="785"/>
      <c r="AQ155" s="785"/>
      <c r="AR155" s="785"/>
      <c r="AS155" s="785"/>
      <c r="AT155" s="785"/>
      <c r="AU155" s="785"/>
      <c r="AV155" s="785"/>
      <c r="AW155" s="785"/>
      <c r="AX155" s="785"/>
      <c r="AY155" s="785"/>
      <c r="AZ155" s="785"/>
      <c r="BA155" s="785"/>
      <c r="BB155" s="785"/>
      <c r="BC155" s="785"/>
      <c r="BD155" s="785"/>
      <c r="BE155" s="785"/>
      <c r="BF155" s="785"/>
      <c r="BG155" s="785"/>
      <c r="BH155" s="785"/>
      <c r="BI155" s="785"/>
      <c r="BJ155" s="785"/>
      <c r="BK155" s="785"/>
      <c r="BL155" s="785"/>
      <c r="BM155" s="785"/>
      <c r="BN155" s="785"/>
      <c r="BO155" s="785"/>
      <c r="BP155" s="785"/>
      <c r="BQ155" s="785"/>
      <c r="BR155" s="785"/>
      <c r="BS155" s="785"/>
      <c r="BT155" s="785"/>
    </row>
    <row r="156" spans="1:72" s="673" customFormat="1" ht="17.25" customHeight="1" x14ac:dyDescent="0.25">
      <c r="A156" s="676"/>
      <c r="B156" s="675"/>
      <c r="C156" s="674"/>
      <c r="E156" s="674"/>
      <c r="O156" s="785"/>
      <c r="P156" s="785"/>
      <c r="Q156" s="785"/>
      <c r="R156" s="785"/>
      <c r="S156" s="785"/>
      <c r="T156" s="785"/>
      <c r="U156" s="785"/>
      <c r="V156" s="785"/>
      <c r="W156" s="785"/>
      <c r="X156" s="785"/>
      <c r="Y156" s="785"/>
      <c r="Z156" s="785"/>
      <c r="AA156" s="785"/>
      <c r="AB156" s="785"/>
      <c r="AC156" s="785"/>
      <c r="AD156" s="785"/>
      <c r="AE156" s="785"/>
      <c r="AF156" s="785"/>
      <c r="AG156" s="785"/>
      <c r="AH156" s="785"/>
      <c r="AI156" s="785"/>
      <c r="AJ156" s="785"/>
      <c r="AK156" s="785"/>
      <c r="AL156" s="785"/>
      <c r="AM156" s="785"/>
      <c r="AN156" s="785"/>
      <c r="AO156" s="785"/>
      <c r="AP156" s="785"/>
      <c r="AQ156" s="785"/>
      <c r="AR156" s="785"/>
      <c r="AS156" s="785"/>
      <c r="AT156" s="785"/>
      <c r="AU156" s="785"/>
      <c r="AV156" s="785"/>
      <c r="AW156" s="785"/>
      <c r="AX156" s="785"/>
      <c r="AY156" s="785"/>
      <c r="AZ156" s="785"/>
      <c r="BA156" s="785"/>
      <c r="BB156" s="785"/>
      <c r="BC156" s="785"/>
      <c r="BD156" s="785"/>
      <c r="BE156" s="785"/>
      <c r="BF156" s="785"/>
      <c r="BG156" s="785"/>
      <c r="BH156" s="785"/>
      <c r="BI156" s="785"/>
      <c r="BJ156" s="785"/>
      <c r="BK156" s="785"/>
      <c r="BL156" s="785"/>
      <c r="BM156" s="785"/>
      <c r="BN156" s="785"/>
      <c r="BO156" s="785"/>
      <c r="BP156" s="785"/>
      <c r="BQ156" s="785"/>
      <c r="BR156" s="785"/>
      <c r="BS156" s="785"/>
      <c r="BT156" s="785"/>
    </row>
    <row r="157" spans="1:72" s="673" customFormat="1" ht="17.25" customHeight="1" x14ac:dyDescent="0.25">
      <c r="A157" s="676"/>
      <c r="B157" s="675"/>
      <c r="C157" s="674"/>
      <c r="E157" s="674"/>
      <c r="O157" s="785"/>
      <c r="P157" s="785"/>
      <c r="Q157" s="785"/>
      <c r="R157" s="785"/>
      <c r="S157" s="785"/>
      <c r="T157" s="785"/>
      <c r="U157" s="785"/>
      <c r="V157" s="785"/>
      <c r="W157" s="785"/>
      <c r="X157" s="785"/>
      <c r="Y157" s="785"/>
      <c r="Z157" s="785"/>
      <c r="AA157" s="785"/>
      <c r="AB157" s="785"/>
      <c r="AC157" s="785"/>
      <c r="AD157" s="785"/>
      <c r="AE157" s="785"/>
      <c r="AF157" s="785"/>
      <c r="AG157" s="785"/>
      <c r="AH157" s="785"/>
      <c r="AI157" s="785"/>
      <c r="AJ157" s="785"/>
      <c r="AK157" s="785"/>
      <c r="AL157" s="785"/>
      <c r="AM157" s="785"/>
      <c r="AN157" s="785"/>
      <c r="AO157" s="785"/>
      <c r="AP157" s="785"/>
      <c r="AQ157" s="785"/>
      <c r="AR157" s="785"/>
      <c r="AS157" s="785"/>
      <c r="AT157" s="785"/>
      <c r="AU157" s="785"/>
      <c r="AV157" s="785"/>
      <c r="AW157" s="785"/>
      <c r="AX157" s="785"/>
      <c r="AY157" s="785"/>
      <c r="AZ157" s="785"/>
      <c r="BA157" s="785"/>
      <c r="BB157" s="785"/>
      <c r="BC157" s="785"/>
      <c r="BD157" s="785"/>
      <c r="BE157" s="785"/>
      <c r="BF157" s="785"/>
      <c r="BG157" s="785"/>
      <c r="BH157" s="785"/>
      <c r="BI157" s="785"/>
      <c r="BJ157" s="785"/>
      <c r="BK157" s="785"/>
      <c r="BL157" s="785"/>
      <c r="BM157" s="785"/>
      <c r="BN157" s="785"/>
      <c r="BO157" s="785"/>
      <c r="BP157" s="785"/>
      <c r="BQ157" s="785"/>
      <c r="BR157" s="785"/>
      <c r="BS157" s="785"/>
      <c r="BT157" s="785"/>
    </row>
    <row r="158" spans="1:72" s="673" customFormat="1" ht="17.25" customHeight="1" x14ac:dyDescent="0.25">
      <c r="A158" s="676"/>
      <c r="B158" s="675"/>
      <c r="C158" s="674"/>
      <c r="E158" s="674"/>
      <c r="O158" s="785"/>
      <c r="P158" s="785"/>
      <c r="Q158" s="785"/>
      <c r="R158" s="785"/>
      <c r="S158" s="785"/>
      <c r="T158" s="785"/>
      <c r="U158" s="785"/>
      <c r="V158" s="785"/>
      <c r="W158" s="785"/>
      <c r="X158" s="785"/>
      <c r="Y158" s="785"/>
      <c r="Z158" s="785"/>
      <c r="AA158" s="785"/>
      <c r="AB158" s="785"/>
      <c r="AC158" s="785"/>
      <c r="AD158" s="785"/>
      <c r="AE158" s="785"/>
      <c r="AF158" s="785"/>
      <c r="AG158" s="785"/>
      <c r="AH158" s="785"/>
      <c r="AI158" s="785"/>
      <c r="AJ158" s="785"/>
      <c r="AK158" s="785"/>
      <c r="AL158" s="785"/>
      <c r="AM158" s="785"/>
      <c r="AN158" s="785"/>
      <c r="AO158" s="785"/>
      <c r="AP158" s="785"/>
      <c r="AQ158" s="785"/>
      <c r="AR158" s="785"/>
      <c r="AS158" s="785"/>
      <c r="AT158" s="785"/>
      <c r="AU158" s="785"/>
      <c r="AV158" s="785"/>
      <c r="AW158" s="785"/>
      <c r="AX158" s="785"/>
      <c r="AY158" s="785"/>
      <c r="AZ158" s="785"/>
      <c r="BA158" s="785"/>
      <c r="BB158" s="785"/>
      <c r="BC158" s="785"/>
      <c r="BD158" s="785"/>
      <c r="BE158" s="785"/>
      <c r="BF158" s="785"/>
      <c r="BG158" s="785"/>
      <c r="BH158" s="785"/>
      <c r="BI158" s="785"/>
      <c r="BJ158" s="785"/>
      <c r="BK158" s="785"/>
      <c r="BL158" s="785"/>
      <c r="BM158" s="785"/>
      <c r="BN158" s="785"/>
      <c r="BO158" s="785"/>
      <c r="BP158" s="785"/>
      <c r="BQ158" s="785"/>
      <c r="BR158" s="785"/>
      <c r="BS158" s="785"/>
      <c r="BT158" s="785"/>
    </row>
    <row r="159" spans="1:72" s="673" customFormat="1" ht="17.25" customHeight="1" x14ac:dyDescent="0.25">
      <c r="A159" s="676"/>
      <c r="B159" s="675"/>
      <c r="C159" s="674"/>
      <c r="E159" s="674"/>
      <c r="O159" s="785"/>
      <c r="P159" s="785"/>
      <c r="Q159" s="785"/>
      <c r="R159" s="785"/>
      <c r="S159" s="785"/>
      <c r="T159" s="785"/>
      <c r="U159" s="785"/>
      <c r="V159" s="785"/>
      <c r="W159" s="785"/>
      <c r="X159" s="785"/>
      <c r="Y159" s="785"/>
      <c r="Z159" s="785"/>
      <c r="AA159" s="785"/>
      <c r="AB159" s="785"/>
      <c r="AC159" s="785"/>
      <c r="AD159" s="785"/>
      <c r="AE159" s="785"/>
      <c r="AF159" s="785"/>
      <c r="AG159" s="785"/>
      <c r="AH159" s="785"/>
      <c r="AI159" s="785"/>
      <c r="AJ159" s="785"/>
      <c r="AK159" s="785"/>
      <c r="AL159" s="785"/>
      <c r="AM159" s="785"/>
      <c r="AN159" s="785"/>
      <c r="AO159" s="785"/>
      <c r="AP159" s="785"/>
      <c r="AQ159" s="785"/>
      <c r="AR159" s="785"/>
      <c r="AS159" s="785"/>
      <c r="AT159" s="785"/>
      <c r="AU159" s="785"/>
      <c r="AV159" s="785"/>
      <c r="AW159" s="785"/>
      <c r="AX159" s="785"/>
      <c r="AY159" s="785"/>
      <c r="AZ159" s="785"/>
      <c r="BA159" s="785"/>
      <c r="BB159" s="785"/>
      <c r="BC159" s="785"/>
      <c r="BD159" s="785"/>
      <c r="BE159" s="785"/>
      <c r="BF159" s="785"/>
      <c r="BG159" s="785"/>
      <c r="BH159" s="785"/>
      <c r="BI159" s="785"/>
      <c r="BJ159" s="785"/>
      <c r="BK159" s="785"/>
      <c r="BL159" s="785"/>
      <c r="BM159" s="785"/>
      <c r="BN159" s="785"/>
      <c r="BO159" s="785"/>
      <c r="BP159" s="785"/>
      <c r="BQ159" s="785"/>
      <c r="BR159" s="785"/>
      <c r="BS159" s="785"/>
      <c r="BT159" s="785"/>
    </row>
    <row r="160" spans="1:72" s="673" customFormat="1" ht="17.25" customHeight="1" x14ac:dyDescent="0.25">
      <c r="A160" s="676"/>
      <c r="B160" s="675"/>
      <c r="C160" s="674"/>
      <c r="E160" s="674"/>
      <c r="O160" s="785"/>
      <c r="P160" s="785"/>
      <c r="Q160" s="785"/>
      <c r="R160" s="785"/>
      <c r="S160" s="785"/>
      <c r="T160" s="785"/>
      <c r="U160" s="785"/>
      <c r="V160" s="785"/>
      <c r="W160" s="785"/>
      <c r="X160" s="785"/>
      <c r="Y160" s="785"/>
      <c r="Z160" s="785"/>
      <c r="AA160" s="785"/>
      <c r="AB160" s="785"/>
      <c r="AC160" s="785"/>
      <c r="AD160" s="785"/>
      <c r="AE160" s="785"/>
      <c r="AF160" s="785"/>
      <c r="AG160" s="785"/>
      <c r="AH160" s="785"/>
      <c r="AI160" s="785"/>
      <c r="AJ160" s="785"/>
      <c r="AK160" s="785"/>
      <c r="AL160" s="785"/>
      <c r="AM160" s="785"/>
      <c r="AN160" s="785"/>
      <c r="AO160" s="785"/>
      <c r="AP160" s="785"/>
      <c r="AQ160" s="785"/>
      <c r="AR160" s="785"/>
      <c r="AS160" s="785"/>
      <c r="AT160" s="785"/>
      <c r="AU160" s="785"/>
      <c r="AV160" s="785"/>
      <c r="AW160" s="785"/>
      <c r="AX160" s="785"/>
      <c r="AY160" s="785"/>
      <c r="AZ160" s="785"/>
      <c r="BA160" s="785"/>
      <c r="BB160" s="785"/>
      <c r="BC160" s="785"/>
      <c r="BD160" s="785"/>
      <c r="BE160" s="785"/>
      <c r="BF160" s="785"/>
      <c r="BG160" s="785"/>
      <c r="BH160" s="785"/>
      <c r="BI160" s="785"/>
      <c r="BJ160" s="785"/>
      <c r="BK160" s="785"/>
      <c r="BL160" s="785"/>
      <c r="BM160" s="785"/>
      <c r="BN160" s="785"/>
      <c r="BO160" s="785"/>
      <c r="BP160" s="785"/>
      <c r="BQ160" s="785"/>
      <c r="BR160" s="785"/>
      <c r="BS160" s="785"/>
      <c r="BT160" s="785"/>
    </row>
    <row r="161" spans="1:72" s="673" customFormat="1" ht="17.25" customHeight="1" x14ac:dyDescent="0.25">
      <c r="A161" s="676"/>
      <c r="B161" s="675"/>
      <c r="C161" s="674"/>
      <c r="E161" s="674"/>
      <c r="O161" s="785"/>
      <c r="P161" s="785"/>
      <c r="Q161" s="785"/>
      <c r="R161" s="785"/>
      <c r="S161" s="785"/>
      <c r="T161" s="785"/>
      <c r="U161" s="785"/>
      <c r="V161" s="785"/>
      <c r="W161" s="785"/>
      <c r="X161" s="785"/>
      <c r="Y161" s="785"/>
      <c r="Z161" s="785"/>
      <c r="AA161" s="785"/>
      <c r="AB161" s="785"/>
      <c r="AC161" s="785"/>
      <c r="AD161" s="785"/>
      <c r="AE161" s="785"/>
      <c r="AF161" s="785"/>
      <c r="AG161" s="785"/>
      <c r="AH161" s="785"/>
      <c r="AI161" s="785"/>
      <c r="AJ161" s="785"/>
      <c r="AK161" s="785"/>
      <c r="AL161" s="785"/>
      <c r="AM161" s="785"/>
      <c r="AN161" s="785"/>
      <c r="AO161" s="785"/>
      <c r="AP161" s="785"/>
      <c r="AQ161" s="785"/>
      <c r="AR161" s="785"/>
      <c r="AS161" s="785"/>
      <c r="AT161" s="785"/>
      <c r="AU161" s="785"/>
      <c r="AV161" s="785"/>
      <c r="AW161" s="785"/>
      <c r="AX161" s="785"/>
      <c r="AY161" s="785"/>
      <c r="AZ161" s="785"/>
      <c r="BA161" s="785"/>
      <c r="BB161" s="785"/>
      <c r="BC161" s="785"/>
      <c r="BD161" s="785"/>
      <c r="BE161" s="785"/>
      <c r="BF161" s="785"/>
      <c r="BG161" s="785"/>
      <c r="BH161" s="785"/>
      <c r="BI161" s="785"/>
      <c r="BJ161" s="785"/>
      <c r="BK161" s="785"/>
      <c r="BL161" s="785"/>
      <c r="BM161" s="785"/>
      <c r="BN161" s="785"/>
      <c r="BO161" s="785"/>
      <c r="BP161" s="785"/>
      <c r="BQ161" s="785"/>
      <c r="BR161" s="785"/>
      <c r="BS161" s="785"/>
      <c r="BT161" s="785"/>
    </row>
    <row r="162" spans="1:72" s="673" customFormat="1" ht="17.25" customHeight="1" x14ac:dyDescent="0.25">
      <c r="A162" s="676"/>
      <c r="B162" s="675"/>
      <c r="C162" s="674"/>
      <c r="E162" s="674"/>
      <c r="O162" s="785"/>
      <c r="P162" s="785"/>
      <c r="Q162" s="785"/>
      <c r="R162" s="785"/>
      <c r="S162" s="785"/>
      <c r="T162" s="785"/>
      <c r="U162" s="785"/>
      <c r="V162" s="785"/>
      <c r="W162" s="785"/>
      <c r="X162" s="785"/>
      <c r="Y162" s="785"/>
      <c r="Z162" s="785"/>
      <c r="AA162" s="785"/>
      <c r="AB162" s="785"/>
      <c r="AC162" s="785"/>
      <c r="AD162" s="785"/>
      <c r="AE162" s="785"/>
      <c r="AF162" s="785"/>
      <c r="AG162" s="785"/>
      <c r="AH162" s="785"/>
      <c r="AI162" s="785"/>
      <c r="AJ162" s="785"/>
      <c r="AK162" s="785"/>
      <c r="AL162" s="785"/>
      <c r="AM162" s="785"/>
      <c r="AN162" s="785"/>
      <c r="AO162" s="785"/>
      <c r="AP162" s="785"/>
      <c r="AQ162" s="785"/>
      <c r="AR162" s="785"/>
      <c r="AS162" s="785"/>
      <c r="AT162" s="785"/>
      <c r="AU162" s="785"/>
      <c r="AV162" s="785"/>
      <c r="AW162" s="785"/>
      <c r="AX162" s="785"/>
      <c r="AY162" s="785"/>
      <c r="AZ162" s="785"/>
      <c r="BA162" s="785"/>
      <c r="BB162" s="785"/>
      <c r="BC162" s="785"/>
      <c r="BD162" s="785"/>
      <c r="BE162" s="785"/>
      <c r="BF162" s="785"/>
      <c r="BG162" s="785"/>
      <c r="BH162" s="785"/>
      <c r="BI162" s="785"/>
      <c r="BJ162" s="785"/>
      <c r="BK162" s="785"/>
      <c r="BL162" s="785"/>
      <c r="BM162" s="785"/>
      <c r="BN162" s="785"/>
      <c r="BO162" s="785"/>
      <c r="BP162" s="785"/>
      <c r="BQ162" s="785"/>
      <c r="BR162" s="785"/>
      <c r="BS162" s="785"/>
      <c r="BT162" s="785"/>
    </row>
    <row r="163" spans="1:72" s="673" customFormat="1" ht="17.25" customHeight="1" x14ac:dyDescent="0.25">
      <c r="A163" s="676"/>
      <c r="B163" s="675"/>
      <c r="C163" s="674"/>
      <c r="E163" s="674"/>
      <c r="O163" s="785"/>
      <c r="P163" s="785"/>
      <c r="Q163" s="785"/>
      <c r="R163" s="785"/>
      <c r="S163" s="785"/>
      <c r="T163" s="785"/>
      <c r="U163" s="785"/>
      <c r="V163" s="785"/>
      <c r="W163" s="785"/>
      <c r="X163" s="785"/>
      <c r="Y163" s="785"/>
      <c r="Z163" s="785"/>
      <c r="AA163" s="785"/>
      <c r="AB163" s="785"/>
      <c r="AC163" s="785"/>
      <c r="AD163" s="785"/>
      <c r="AE163" s="785"/>
      <c r="AF163" s="785"/>
      <c r="AG163" s="785"/>
      <c r="AH163" s="785"/>
      <c r="AI163" s="785"/>
      <c r="AJ163" s="785"/>
      <c r="AK163" s="785"/>
      <c r="AL163" s="785"/>
      <c r="AM163" s="785"/>
      <c r="AN163" s="785"/>
      <c r="AO163" s="785"/>
      <c r="AP163" s="785"/>
      <c r="AQ163" s="785"/>
      <c r="AR163" s="785"/>
      <c r="AS163" s="785"/>
      <c r="AT163" s="785"/>
      <c r="AU163" s="785"/>
      <c r="AV163" s="785"/>
      <c r="AW163" s="785"/>
      <c r="AX163" s="785"/>
      <c r="AY163" s="785"/>
      <c r="AZ163" s="785"/>
      <c r="BA163" s="785"/>
      <c r="BB163" s="785"/>
      <c r="BC163" s="785"/>
      <c r="BD163" s="785"/>
      <c r="BE163" s="785"/>
      <c r="BF163" s="785"/>
      <c r="BG163" s="785"/>
      <c r="BH163" s="785"/>
      <c r="BI163" s="785"/>
      <c r="BJ163" s="785"/>
      <c r="BK163" s="785"/>
      <c r="BL163" s="785"/>
      <c r="BM163" s="785"/>
      <c r="BN163" s="785"/>
      <c r="BO163" s="785"/>
      <c r="BP163" s="785"/>
      <c r="BQ163" s="785"/>
      <c r="BR163" s="785"/>
      <c r="BS163" s="785"/>
      <c r="BT163" s="785"/>
    </row>
    <row r="164" spans="1:72" s="673" customFormat="1" ht="17.25" customHeight="1" x14ac:dyDescent="0.25">
      <c r="A164" s="676"/>
      <c r="B164" s="675"/>
      <c r="C164" s="674"/>
      <c r="E164" s="674"/>
      <c r="O164" s="785"/>
      <c r="P164" s="785"/>
      <c r="Q164" s="785"/>
      <c r="R164" s="785"/>
      <c r="S164" s="785"/>
      <c r="T164" s="785"/>
      <c r="U164" s="785"/>
      <c r="V164" s="785"/>
      <c r="W164" s="785"/>
      <c r="X164" s="785"/>
      <c r="Y164" s="785"/>
      <c r="Z164" s="785"/>
      <c r="AA164" s="785"/>
      <c r="AB164" s="785"/>
      <c r="AC164" s="785"/>
      <c r="AD164" s="785"/>
      <c r="AE164" s="785"/>
      <c r="AF164" s="785"/>
      <c r="AG164" s="785"/>
      <c r="AH164" s="785"/>
      <c r="AI164" s="785"/>
      <c r="AJ164" s="785"/>
      <c r="AK164" s="785"/>
      <c r="AL164" s="785"/>
      <c r="AM164" s="785"/>
      <c r="AN164" s="785"/>
      <c r="AO164" s="785"/>
      <c r="AP164" s="785"/>
      <c r="AQ164" s="785"/>
      <c r="AR164" s="785"/>
      <c r="AS164" s="785"/>
      <c r="AT164" s="785"/>
      <c r="AU164" s="785"/>
      <c r="AV164" s="785"/>
      <c r="AW164" s="785"/>
      <c r="AX164" s="785"/>
      <c r="AY164" s="785"/>
      <c r="AZ164" s="785"/>
      <c r="BA164" s="785"/>
      <c r="BB164" s="785"/>
      <c r="BC164" s="785"/>
      <c r="BD164" s="785"/>
      <c r="BE164" s="785"/>
      <c r="BF164" s="785"/>
      <c r="BG164" s="785"/>
      <c r="BH164" s="785"/>
      <c r="BI164" s="785"/>
      <c r="BJ164" s="785"/>
      <c r="BK164" s="785"/>
      <c r="BL164" s="785"/>
      <c r="BM164" s="785"/>
      <c r="BN164" s="785"/>
      <c r="BO164" s="785"/>
      <c r="BP164" s="785"/>
      <c r="BQ164" s="785"/>
      <c r="BR164" s="785"/>
      <c r="BS164" s="785"/>
      <c r="BT164" s="785"/>
    </row>
    <row r="165" spans="1:72" s="673" customFormat="1" ht="17.25" customHeight="1" x14ac:dyDescent="0.25">
      <c r="A165" s="676"/>
      <c r="B165" s="675"/>
      <c r="C165" s="674"/>
      <c r="E165" s="674"/>
      <c r="O165" s="785"/>
      <c r="P165" s="785"/>
      <c r="Q165" s="785"/>
      <c r="R165" s="785"/>
      <c r="S165" s="785"/>
      <c r="T165" s="785"/>
      <c r="U165" s="785"/>
      <c r="V165" s="785"/>
      <c r="W165" s="785"/>
      <c r="X165" s="785"/>
      <c r="Y165" s="785"/>
      <c r="Z165" s="785"/>
      <c r="AA165" s="785"/>
      <c r="AB165" s="785"/>
      <c r="AC165" s="785"/>
      <c r="AD165" s="785"/>
      <c r="AE165" s="785"/>
      <c r="AF165" s="785"/>
      <c r="AG165" s="785"/>
      <c r="AH165" s="785"/>
      <c r="AI165" s="785"/>
      <c r="AJ165" s="785"/>
      <c r="AK165" s="785"/>
      <c r="AL165" s="785"/>
      <c r="AM165" s="785"/>
      <c r="AN165" s="785"/>
      <c r="AO165" s="785"/>
      <c r="AP165" s="785"/>
      <c r="AQ165" s="785"/>
      <c r="AR165" s="785"/>
      <c r="AS165" s="785"/>
      <c r="AT165" s="785"/>
      <c r="AU165" s="785"/>
      <c r="AV165" s="785"/>
      <c r="AW165" s="785"/>
      <c r="AX165" s="785"/>
      <c r="AY165" s="785"/>
      <c r="AZ165" s="785"/>
      <c r="BA165" s="785"/>
      <c r="BB165" s="785"/>
      <c r="BC165" s="785"/>
      <c r="BD165" s="785"/>
      <c r="BE165" s="785"/>
      <c r="BF165" s="785"/>
      <c r="BG165" s="785"/>
      <c r="BH165" s="785"/>
      <c r="BI165" s="785"/>
      <c r="BJ165" s="785"/>
      <c r="BK165" s="785"/>
      <c r="BL165" s="785"/>
      <c r="BM165" s="785"/>
      <c r="BN165" s="785"/>
      <c r="BO165" s="785"/>
      <c r="BP165" s="785"/>
      <c r="BQ165" s="785"/>
      <c r="BR165" s="785"/>
      <c r="BS165" s="785"/>
      <c r="BT165" s="785"/>
    </row>
    <row r="166" spans="1:72" s="673" customFormat="1" ht="17.25" customHeight="1" x14ac:dyDescent="0.25">
      <c r="A166" s="676"/>
      <c r="B166" s="675"/>
      <c r="C166" s="674"/>
      <c r="E166" s="674"/>
      <c r="O166" s="785"/>
      <c r="P166" s="785"/>
      <c r="Q166" s="785"/>
      <c r="R166" s="785"/>
      <c r="S166" s="785"/>
      <c r="T166" s="785"/>
      <c r="U166" s="785"/>
      <c r="V166" s="785"/>
      <c r="W166" s="785"/>
      <c r="X166" s="785"/>
      <c r="Y166" s="785"/>
      <c r="Z166" s="785"/>
      <c r="AA166" s="785"/>
      <c r="AB166" s="785"/>
      <c r="AC166" s="785"/>
      <c r="AD166" s="785"/>
      <c r="AE166" s="785"/>
      <c r="AF166" s="785"/>
      <c r="AG166" s="785"/>
      <c r="AH166" s="785"/>
      <c r="AI166" s="785"/>
      <c r="AJ166" s="785"/>
      <c r="AK166" s="785"/>
      <c r="AL166" s="785"/>
      <c r="AM166" s="785"/>
      <c r="AN166" s="785"/>
      <c r="AO166" s="785"/>
      <c r="AP166" s="785"/>
      <c r="AQ166" s="785"/>
      <c r="AR166" s="785"/>
      <c r="AS166" s="785"/>
      <c r="AT166" s="785"/>
      <c r="AU166" s="785"/>
      <c r="AV166" s="785"/>
      <c r="AW166" s="785"/>
      <c r="AX166" s="785"/>
      <c r="AY166" s="785"/>
      <c r="AZ166" s="785"/>
      <c r="BA166" s="785"/>
      <c r="BB166" s="785"/>
      <c r="BC166" s="785"/>
      <c r="BD166" s="785"/>
      <c r="BE166" s="785"/>
      <c r="BF166" s="785"/>
      <c r="BG166" s="785"/>
      <c r="BH166" s="785"/>
      <c r="BI166" s="785"/>
      <c r="BJ166" s="785"/>
      <c r="BK166" s="785"/>
      <c r="BL166" s="785"/>
      <c r="BM166" s="785"/>
      <c r="BN166" s="785"/>
      <c r="BO166" s="785"/>
      <c r="BP166" s="785"/>
      <c r="BQ166" s="785"/>
      <c r="BR166" s="785"/>
      <c r="BS166" s="785"/>
      <c r="BT166" s="785"/>
    </row>
    <row r="167" spans="1:72" s="673" customFormat="1" ht="17.25" customHeight="1" x14ac:dyDescent="0.25">
      <c r="A167" s="676"/>
      <c r="B167" s="675"/>
      <c r="C167" s="674"/>
      <c r="E167" s="674"/>
      <c r="O167" s="785"/>
      <c r="P167" s="785"/>
      <c r="Q167" s="785"/>
      <c r="R167" s="785"/>
      <c r="S167" s="785"/>
      <c r="T167" s="785"/>
      <c r="U167" s="785"/>
      <c r="V167" s="785"/>
      <c r="W167" s="785"/>
      <c r="X167" s="785"/>
      <c r="Y167" s="785"/>
      <c r="Z167" s="785"/>
      <c r="AA167" s="785"/>
      <c r="AB167" s="785"/>
      <c r="AC167" s="785"/>
      <c r="AD167" s="785"/>
      <c r="AE167" s="785"/>
      <c r="AF167" s="785"/>
      <c r="AG167" s="785"/>
      <c r="AH167" s="785"/>
      <c r="AI167" s="785"/>
      <c r="AJ167" s="785"/>
      <c r="AK167" s="785"/>
      <c r="AL167" s="785"/>
      <c r="AM167" s="785"/>
      <c r="AN167" s="785"/>
      <c r="AO167" s="785"/>
      <c r="AP167" s="785"/>
      <c r="AQ167" s="785"/>
      <c r="AR167" s="785"/>
      <c r="AS167" s="785"/>
      <c r="AT167" s="785"/>
      <c r="AU167" s="785"/>
      <c r="AV167" s="785"/>
      <c r="AW167" s="785"/>
      <c r="AX167" s="785"/>
      <c r="AY167" s="785"/>
      <c r="AZ167" s="785"/>
      <c r="BA167" s="785"/>
      <c r="BB167" s="785"/>
      <c r="BC167" s="785"/>
      <c r="BD167" s="785"/>
      <c r="BE167" s="785"/>
      <c r="BF167" s="785"/>
      <c r="BG167" s="785"/>
      <c r="BH167" s="785"/>
      <c r="BI167" s="785"/>
      <c r="BJ167" s="785"/>
      <c r="BK167" s="785"/>
      <c r="BL167" s="785"/>
      <c r="BM167" s="785"/>
      <c r="BN167" s="785"/>
      <c r="BO167" s="785"/>
      <c r="BP167" s="785"/>
      <c r="BQ167" s="785"/>
      <c r="BR167" s="785"/>
      <c r="BS167" s="785"/>
      <c r="BT167" s="785"/>
    </row>
    <row r="168" spans="1:72" s="673" customFormat="1" ht="17.25" customHeight="1" x14ac:dyDescent="0.25">
      <c r="A168" s="676"/>
      <c r="B168" s="675"/>
      <c r="C168" s="674"/>
      <c r="E168" s="674"/>
      <c r="O168" s="785"/>
      <c r="P168" s="785"/>
      <c r="Q168" s="785"/>
      <c r="R168" s="785"/>
      <c r="S168" s="785"/>
      <c r="T168" s="785"/>
      <c r="U168" s="785"/>
      <c r="V168" s="785"/>
      <c r="W168" s="785"/>
      <c r="X168" s="785"/>
      <c r="Y168" s="785"/>
      <c r="Z168" s="785"/>
      <c r="AA168" s="785"/>
      <c r="AB168" s="785"/>
      <c r="AC168" s="785"/>
      <c r="AD168" s="785"/>
      <c r="AE168" s="785"/>
      <c r="AF168" s="785"/>
      <c r="AG168" s="785"/>
      <c r="AH168" s="785"/>
      <c r="AI168" s="785"/>
      <c r="AJ168" s="785"/>
      <c r="AK168" s="785"/>
      <c r="AL168" s="785"/>
      <c r="AM168" s="785"/>
      <c r="AN168" s="785"/>
      <c r="AO168" s="785"/>
      <c r="AP168" s="785"/>
      <c r="AQ168" s="785"/>
      <c r="AR168" s="785"/>
      <c r="AS168" s="785"/>
      <c r="AT168" s="785"/>
      <c r="AU168" s="785"/>
      <c r="AV168" s="785"/>
      <c r="AW168" s="785"/>
      <c r="AX168" s="785"/>
      <c r="AY168" s="785"/>
      <c r="AZ168" s="785"/>
      <c r="BA168" s="785"/>
      <c r="BB168" s="785"/>
      <c r="BC168" s="785"/>
      <c r="BD168" s="785"/>
      <c r="BE168" s="785"/>
      <c r="BF168" s="785"/>
      <c r="BG168" s="785"/>
      <c r="BH168" s="785"/>
      <c r="BI168" s="785"/>
      <c r="BJ168" s="785"/>
      <c r="BK168" s="785"/>
      <c r="BL168" s="785"/>
      <c r="BM168" s="785"/>
      <c r="BN168" s="785"/>
      <c r="BO168" s="785"/>
      <c r="BP168" s="785"/>
      <c r="BQ168" s="785"/>
      <c r="BR168" s="785"/>
      <c r="BS168" s="785"/>
      <c r="BT168" s="785"/>
    </row>
    <row r="169" spans="1:72" s="673" customFormat="1" ht="17.25" customHeight="1" x14ac:dyDescent="0.25">
      <c r="A169" s="676"/>
      <c r="B169" s="675"/>
      <c r="C169" s="674"/>
      <c r="E169" s="674"/>
      <c r="O169" s="785"/>
      <c r="P169" s="785"/>
      <c r="Q169" s="785"/>
      <c r="R169" s="785"/>
      <c r="S169" s="785"/>
      <c r="T169" s="785"/>
      <c r="U169" s="785"/>
      <c r="V169" s="785"/>
      <c r="W169" s="785"/>
      <c r="X169" s="785"/>
      <c r="Y169" s="785"/>
      <c r="Z169" s="785"/>
      <c r="AA169" s="785"/>
      <c r="AB169" s="785"/>
      <c r="AC169" s="785"/>
      <c r="AD169" s="785"/>
      <c r="AE169" s="785"/>
      <c r="AF169" s="785"/>
      <c r="AG169" s="785"/>
      <c r="AH169" s="785"/>
      <c r="AI169" s="785"/>
      <c r="AJ169" s="785"/>
      <c r="AK169" s="785"/>
      <c r="AL169" s="785"/>
      <c r="AM169" s="785"/>
      <c r="AN169" s="785"/>
      <c r="AO169" s="785"/>
      <c r="AP169" s="785"/>
      <c r="AQ169" s="785"/>
      <c r="AR169" s="785"/>
      <c r="AS169" s="785"/>
      <c r="AT169" s="785"/>
      <c r="AU169" s="785"/>
      <c r="AV169" s="785"/>
      <c r="AW169" s="785"/>
      <c r="AX169" s="785"/>
      <c r="AY169" s="785"/>
      <c r="AZ169" s="785"/>
      <c r="BA169" s="785"/>
      <c r="BB169" s="785"/>
      <c r="BC169" s="785"/>
      <c r="BD169" s="785"/>
      <c r="BE169" s="785"/>
      <c r="BF169" s="785"/>
      <c r="BG169" s="785"/>
      <c r="BH169" s="785"/>
      <c r="BI169" s="785"/>
      <c r="BJ169" s="785"/>
      <c r="BK169" s="785"/>
      <c r="BL169" s="785"/>
      <c r="BM169" s="785"/>
      <c r="BN169" s="785"/>
      <c r="BO169" s="785"/>
      <c r="BP169" s="785"/>
      <c r="BQ169" s="785"/>
      <c r="BR169" s="785"/>
      <c r="BS169" s="785"/>
      <c r="BT169" s="785"/>
    </row>
    <row r="170" spans="1:72" s="673" customFormat="1" ht="17.25" customHeight="1" x14ac:dyDescent="0.25">
      <c r="A170" s="676"/>
      <c r="B170" s="675"/>
      <c r="C170" s="674"/>
      <c r="E170" s="674"/>
      <c r="O170" s="785"/>
      <c r="P170" s="785"/>
      <c r="Q170" s="785"/>
      <c r="R170" s="785"/>
      <c r="S170" s="785"/>
      <c r="T170" s="785"/>
      <c r="U170" s="785"/>
      <c r="V170" s="785"/>
      <c r="W170" s="785"/>
      <c r="X170" s="785"/>
      <c r="Y170" s="785"/>
      <c r="Z170" s="785"/>
      <c r="AA170" s="785"/>
      <c r="AB170" s="785"/>
      <c r="AC170" s="785"/>
      <c r="AD170" s="785"/>
      <c r="AE170" s="785"/>
      <c r="AF170" s="785"/>
      <c r="AG170" s="785"/>
      <c r="AH170" s="785"/>
      <c r="AI170" s="785"/>
      <c r="AJ170" s="785"/>
      <c r="AK170" s="785"/>
      <c r="AL170" s="785"/>
      <c r="AM170" s="785"/>
      <c r="AN170" s="785"/>
      <c r="AO170" s="785"/>
      <c r="AP170" s="785"/>
      <c r="AQ170" s="785"/>
      <c r="AR170" s="785"/>
      <c r="AS170" s="785"/>
      <c r="AT170" s="785"/>
      <c r="AU170" s="785"/>
      <c r="AV170" s="785"/>
      <c r="AW170" s="785"/>
      <c r="AX170" s="785"/>
      <c r="AY170" s="785"/>
      <c r="AZ170" s="785"/>
      <c r="BA170" s="785"/>
      <c r="BB170" s="785"/>
      <c r="BC170" s="785"/>
      <c r="BD170" s="785"/>
      <c r="BE170" s="785"/>
      <c r="BF170" s="785"/>
      <c r="BG170" s="785"/>
      <c r="BH170" s="785"/>
      <c r="BI170" s="785"/>
      <c r="BJ170" s="785"/>
      <c r="BK170" s="785"/>
      <c r="BL170" s="785"/>
      <c r="BM170" s="785"/>
      <c r="BN170" s="785"/>
      <c r="BO170" s="785"/>
      <c r="BP170" s="785"/>
      <c r="BQ170" s="785"/>
      <c r="BR170" s="785"/>
      <c r="BS170" s="785"/>
      <c r="BT170" s="785"/>
    </row>
    <row r="171" spans="1:72" s="673" customFormat="1" ht="17.25" customHeight="1" x14ac:dyDescent="0.25">
      <c r="A171" s="676"/>
      <c r="B171" s="675"/>
      <c r="C171" s="674"/>
      <c r="E171" s="674"/>
      <c r="O171" s="785"/>
      <c r="P171" s="785"/>
      <c r="Q171" s="785"/>
      <c r="R171" s="785"/>
      <c r="S171" s="785"/>
      <c r="T171" s="785"/>
      <c r="U171" s="785"/>
      <c r="V171" s="785"/>
      <c r="W171" s="785"/>
      <c r="X171" s="785"/>
      <c r="Y171" s="785"/>
      <c r="Z171" s="785"/>
      <c r="AA171" s="785"/>
      <c r="AB171" s="785"/>
      <c r="AC171" s="785"/>
      <c r="AD171" s="785"/>
      <c r="AE171" s="785"/>
      <c r="AF171" s="785"/>
      <c r="AG171" s="785"/>
      <c r="AH171" s="785"/>
      <c r="AI171" s="785"/>
      <c r="AJ171" s="785"/>
      <c r="AK171" s="785"/>
      <c r="AL171" s="785"/>
      <c r="AM171" s="785"/>
      <c r="AN171" s="785"/>
      <c r="AO171" s="785"/>
      <c r="AP171" s="785"/>
      <c r="AQ171" s="785"/>
      <c r="AR171" s="785"/>
      <c r="AS171" s="785"/>
      <c r="AT171" s="785"/>
      <c r="AU171" s="785"/>
      <c r="AV171" s="785"/>
      <c r="AW171" s="785"/>
      <c r="AX171" s="785"/>
      <c r="AY171" s="785"/>
      <c r="AZ171" s="785"/>
      <c r="BA171" s="785"/>
      <c r="BB171" s="785"/>
      <c r="BC171" s="785"/>
      <c r="BD171" s="785"/>
      <c r="BE171" s="785"/>
      <c r="BF171" s="785"/>
      <c r="BG171" s="785"/>
      <c r="BH171" s="785"/>
      <c r="BI171" s="785"/>
      <c r="BJ171" s="785"/>
      <c r="BK171" s="785"/>
      <c r="BL171" s="785"/>
      <c r="BM171" s="785"/>
      <c r="BN171" s="785"/>
      <c r="BO171" s="785"/>
      <c r="BP171" s="785"/>
      <c r="BQ171" s="785"/>
      <c r="BR171" s="785"/>
      <c r="BS171" s="785"/>
      <c r="BT171" s="785"/>
    </row>
    <row r="172" spans="1:72" s="673" customFormat="1" ht="17.25" customHeight="1" x14ac:dyDescent="0.25">
      <c r="A172" s="676"/>
      <c r="B172" s="675"/>
      <c r="C172" s="674"/>
      <c r="E172" s="674"/>
      <c r="O172" s="785"/>
      <c r="P172" s="785"/>
      <c r="Q172" s="785"/>
      <c r="R172" s="785"/>
      <c r="S172" s="785"/>
      <c r="T172" s="785"/>
      <c r="U172" s="785"/>
      <c r="V172" s="785"/>
      <c r="W172" s="785"/>
      <c r="X172" s="785"/>
      <c r="Y172" s="785"/>
      <c r="Z172" s="785"/>
      <c r="AA172" s="785"/>
      <c r="AB172" s="785"/>
      <c r="AC172" s="785"/>
      <c r="AD172" s="785"/>
      <c r="AE172" s="785"/>
      <c r="AF172" s="785"/>
      <c r="AG172" s="785"/>
      <c r="AH172" s="785"/>
      <c r="AI172" s="785"/>
      <c r="AJ172" s="785"/>
      <c r="AK172" s="785"/>
      <c r="AL172" s="785"/>
      <c r="AM172" s="785"/>
      <c r="AN172" s="785"/>
      <c r="AO172" s="785"/>
      <c r="AP172" s="785"/>
      <c r="AQ172" s="785"/>
      <c r="AR172" s="785"/>
      <c r="AS172" s="785"/>
      <c r="AT172" s="785"/>
      <c r="AU172" s="785"/>
      <c r="AV172" s="785"/>
      <c r="AW172" s="785"/>
      <c r="AX172" s="785"/>
      <c r="AY172" s="785"/>
      <c r="AZ172" s="785"/>
      <c r="BA172" s="785"/>
      <c r="BB172" s="785"/>
      <c r="BC172" s="785"/>
      <c r="BD172" s="785"/>
      <c r="BE172" s="785"/>
      <c r="BF172" s="785"/>
      <c r="BG172" s="785"/>
      <c r="BH172" s="785"/>
      <c r="BI172" s="785"/>
      <c r="BJ172" s="785"/>
      <c r="BK172" s="785"/>
      <c r="BL172" s="785"/>
      <c r="BM172" s="785"/>
      <c r="BN172" s="785"/>
      <c r="BO172" s="785"/>
      <c r="BP172" s="785"/>
      <c r="BQ172" s="785"/>
      <c r="BR172" s="785"/>
      <c r="BS172" s="785"/>
      <c r="BT172" s="785"/>
    </row>
    <row r="173" spans="1:72" s="673" customFormat="1" ht="17.25" customHeight="1" x14ac:dyDescent="0.25">
      <c r="A173" s="676"/>
      <c r="B173" s="675"/>
      <c r="C173" s="674"/>
      <c r="E173" s="674"/>
      <c r="O173" s="785"/>
      <c r="P173" s="785"/>
      <c r="Q173" s="785"/>
      <c r="R173" s="785"/>
      <c r="S173" s="785"/>
      <c r="T173" s="785"/>
      <c r="U173" s="785"/>
      <c r="V173" s="785"/>
      <c r="W173" s="785"/>
      <c r="X173" s="785"/>
      <c r="Y173" s="785"/>
      <c r="Z173" s="785"/>
      <c r="AA173" s="785"/>
      <c r="AB173" s="785"/>
      <c r="AC173" s="785"/>
      <c r="AD173" s="785"/>
      <c r="AE173" s="785"/>
      <c r="AF173" s="785"/>
      <c r="AG173" s="785"/>
      <c r="AH173" s="785"/>
      <c r="AI173" s="785"/>
      <c r="AJ173" s="785"/>
      <c r="AK173" s="785"/>
      <c r="AL173" s="785"/>
      <c r="AM173" s="785"/>
      <c r="AN173" s="785"/>
      <c r="AO173" s="785"/>
      <c r="AP173" s="785"/>
      <c r="AQ173" s="785"/>
      <c r="AR173" s="785"/>
      <c r="AS173" s="785"/>
      <c r="AT173" s="785"/>
      <c r="AU173" s="785"/>
      <c r="AV173" s="785"/>
      <c r="AW173" s="785"/>
      <c r="AX173" s="785"/>
      <c r="AY173" s="785"/>
      <c r="AZ173" s="785"/>
      <c r="BA173" s="785"/>
      <c r="BB173" s="785"/>
      <c r="BC173" s="785"/>
      <c r="BD173" s="785"/>
      <c r="BE173" s="785"/>
      <c r="BF173" s="785"/>
      <c r="BG173" s="785"/>
      <c r="BH173" s="785"/>
      <c r="BI173" s="785"/>
      <c r="BJ173" s="785"/>
      <c r="BK173" s="785"/>
      <c r="BL173" s="785"/>
      <c r="BM173" s="785"/>
      <c r="BN173" s="785"/>
      <c r="BO173" s="785"/>
      <c r="BP173" s="785"/>
      <c r="BQ173" s="785"/>
      <c r="BR173" s="785"/>
      <c r="BS173" s="785"/>
      <c r="BT173" s="785"/>
    </row>
    <row r="174" spans="1:72" s="673" customFormat="1" ht="17.25" customHeight="1" x14ac:dyDescent="0.25">
      <c r="A174" s="676"/>
      <c r="B174" s="675"/>
      <c r="C174" s="674"/>
      <c r="E174" s="674"/>
      <c r="O174" s="785"/>
      <c r="P174" s="785"/>
      <c r="Q174" s="785"/>
      <c r="R174" s="785"/>
      <c r="S174" s="785"/>
      <c r="T174" s="785"/>
      <c r="U174" s="785"/>
      <c r="V174" s="785"/>
      <c r="W174" s="785"/>
      <c r="X174" s="785"/>
      <c r="Y174" s="785"/>
      <c r="Z174" s="785"/>
      <c r="AA174" s="785"/>
      <c r="AB174" s="785"/>
      <c r="AC174" s="785"/>
      <c r="AD174" s="785"/>
      <c r="AE174" s="785"/>
      <c r="AF174" s="785"/>
      <c r="AG174" s="785"/>
      <c r="AH174" s="785"/>
      <c r="AI174" s="785"/>
      <c r="AJ174" s="785"/>
      <c r="AK174" s="785"/>
      <c r="AL174" s="785"/>
      <c r="AM174" s="785"/>
      <c r="AN174" s="785"/>
      <c r="AO174" s="785"/>
      <c r="AP174" s="785"/>
      <c r="AQ174" s="785"/>
      <c r="AR174" s="785"/>
      <c r="AS174" s="785"/>
      <c r="AT174" s="785"/>
      <c r="AU174" s="785"/>
      <c r="AV174" s="785"/>
      <c r="AW174" s="785"/>
      <c r="AX174" s="785"/>
      <c r="AY174" s="785"/>
      <c r="AZ174" s="785"/>
      <c r="BA174" s="785"/>
      <c r="BB174" s="785"/>
      <c r="BC174" s="785"/>
      <c r="BD174" s="785"/>
      <c r="BE174" s="785"/>
      <c r="BF174" s="785"/>
      <c r="BG174" s="785"/>
      <c r="BH174" s="785"/>
      <c r="BI174" s="785"/>
      <c r="BJ174" s="785"/>
      <c r="BK174" s="785"/>
      <c r="BL174" s="785"/>
      <c r="BM174" s="785"/>
      <c r="BN174" s="785"/>
      <c r="BO174" s="785"/>
      <c r="BP174" s="785"/>
      <c r="BQ174" s="785"/>
      <c r="BR174" s="785"/>
      <c r="BS174" s="785"/>
      <c r="BT174" s="785"/>
    </row>
    <row r="175" spans="1:72" s="673" customFormat="1" ht="17.25" customHeight="1" x14ac:dyDescent="0.25">
      <c r="A175" s="676"/>
      <c r="B175" s="675"/>
      <c r="C175" s="674"/>
      <c r="E175" s="674"/>
      <c r="O175" s="785"/>
      <c r="P175" s="785"/>
      <c r="Q175" s="785"/>
      <c r="R175" s="785"/>
      <c r="S175" s="785"/>
      <c r="T175" s="785"/>
      <c r="U175" s="785"/>
      <c r="V175" s="785"/>
      <c r="W175" s="785"/>
      <c r="X175" s="785"/>
      <c r="Y175" s="785"/>
      <c r="Z175" s="785"/>
      <c r="AA175" s="785"/>
      <c r="AB175" s="785"/>
      <c r="AC175" s="785"/>
      <c r="AD175" s="785"/>
      <c r="AE175" s="785"/>
      <c r="AF175" s="785"/>
      <c r="AG175" s="785"/>
      <c r="AH175" s="785"/>
      <c r="AI175" s="785"/>
      <c r="AJ175" s="785"/>
      <c r="AK175" s="785"/>
      <c r="AL175" s="785"/>
      <c r="AM175" s="785"/>
      <c r="AN175" s="785"/>
      <c r="AO175" s="785"/>
      <c r="AP175" s="785"/>
      <c r="AQ175" s="785"/>
      <c r="AR175" s="785"/>
      <c r="AS175" s="785"/>
      <c r="AT175" s="785"/>
      <c r="AU175" s="785"/>
      <c r="AV175" s="785"/>
      <c r="AW175" s="785"/>
      <c r="AX175" s="785"/>
      <c r="AY175" s="785"/>
      <c r="AZ175" s="785"/>
      <c r="BA175" s="785"/>
      <c r="BB175" s="785"/>
      <c r="BC175" s="785"/>
      <c r="BD175" s="785"/>
      <c r="BE175" s="785"/>
      <c r="BF175" s="785"/>
      <c r="BG175" s="785"/>
      <c r="BH175" s="785"/>
      <c r="BI175" s="785"/>
      <c r="BJ175" s="785"/>
      <c r="BK175" s="785"/>
      <c r="BL175" s="785"/>
      <c r="BM175" s="785"/>
      <c r="BN175" s="785"/>
      <c r="BO175" s="785"/>
      <c r="BP175" s="785"/>
      <c r="BQ175" s="785"/>
      <c r="BR175" s="785"/>
      <c r="BS175" s="785"/>
      <c r="BT175" s="785"/>
    </row>
    <row r="176" spans="1:72" s="673" customFormat="1" ht="17.25" customHeight="1" x14ac:dyDescent="0.25">
      <c r="A176" s="676"/>
      <c r="B176" s="675"/>
      <c r="C176" s="674"/>
      <c r="E176" s="674"/>
      <c r="O176" s="785"/>
      <c r="P176" s="785"/>
      <c r="Q176" s="785"/>
      <c r="R176" s="785"/>
      <c r="S176" s="785"/>
      <c r="T176" s="785"/>
      <c r="U176" s="785"/>
      <c r="V176" s="785"/>
      <c r="W176" s="785"/>
      <c r="X176" s="785"/>
      <c r="Y176" s="785"/>
      <c r="Z176" s="785"/>
      <c r="AA176" s="785"/>
      <c r="AB176" s="785"/>
      <c r="AC176" s="785"/>
      <c r="AD176" s="785"/>
      <c r="AE176" s="785"/>
      <c r="AF176" s="785"/>
      <c r="AG176" s="785"/>
      <c r="AH176" s="785"/>
      <c r="AI176" s="785"/>
      <c r="AJ176" s="785"/>
      <c r="AK176" s="785"/>
      <c r="AL176" s="785"/>
      <c r="AM176" s="785"/>
      <c r="AN176" s="785"/>
      <c r="AO176" s="785"/>
      <c r="AP176" s="785"/>
      <c r="AQ176" s="785"/>
      <c r="AR176" s="785"/>
      <c r="AS176" s="785"/>
      <c r="AT176" s="785"/>
      <c r="AU176" s="785"/>
      <c r="AV176" s="785"/>
      <c r="AW176" s="785"/>
      <c r="AX176" s="785"/>
      <c r="AY176" s="785"/>
      <c r="AZ176" s="785"/>
      <c r="BA176" s="785"/>
      <c r="BB176" s="785"/>
      <c r="BC176" s="785"/>
      <c r="BD176" s="785"/>
      <c r="BE176" s="785"/>
      <c r="BF176" s="785"/>
      <c r="BG176" s="785"/>
      <c r="BH176" s="785"/>
      <c r="BI176" s="785"/>
      <c r="BJ176" s="785"/>
      <c r="BK176" s="785"/>
      <c r="BL176" s="785"/>
      <c r="BM176" s="785"/>
      <c r="BN176" s="785"/>
      <c r="BO176" s="785"/>
      <c r="BP176" s="785"/>
      <c r="BQ176" s="785"/>
      <c r="BR176" s="785"/>
      <c r="BS176" s="785"/>
      <c r="BT176" s="785"/>
    </row>
    <row r="177" spans="1:72" s="673" customFormat="1" ht="17.25" customHeight="1" x14ac:dyDescent="0.25">
      <c r="A177" s="676"/>
      <c r="B177" s="675"/>
      <c r="C177" s="674"/>
      <c r="E177" s="674"/>
      <c r="O177" s="785"/>
      <c r="P177" s="785"/>
      <c r="Q177" s="785"/>
      <c r="R177" s="785"/>
      <c r="S177" s="785"/>
      <c r="T177" s="785"/>
      <c r="U177" s="785"/>
      <c r="V177" s="785"/>
      <c r="W177" s="785"/>
      <c r="X177" s="785"/>
      <c r="Y177" s="785"/>
      <c r="Z177" s="785"/>
      <c r="AA177" s="785"/>
      <c r="AB177" s="785"/>
      <c r="AC177" s="785"/>
      <c r="AD177" s="785"/>
      <c r="AE177" s="785"/>
      <c r="AF177" s="785"/>
      <c r="AG177" s="785"/>
      <c r="AH177" s="785"/>
      <c r="AI177" s="785"/>
      <c r="AJ177" s="785"/>
      <c r="AK177" s="785"/>
      <c r="AL177" s="785"/>
      <c r="AM177" s="785"/>
      <c r="AN177" s="785"/>
      <c r="AO177" s="785"/>
      <c r="AP177" s="785"/>
      <c r="AQ177" s="785"/>
      <c r="AR177" s="785"/>
      <c r="AS177" s="785"/>
      <c r="AT177" s="785"/>
      <c r="AU177" s="785"/>
      <c r="AV177" s="785"/>
      <c r="AW177" s="785"/>
      <c r="AX177" s="785"/>
      <c r="AY177" s="785"/>
      <c r="AZ177" s="785"/>
      <c r="BA177" s="785"/>
      <c r="BB177" s="785"/>
      <c r="BC177" s="785"/>
      <c r="BD177" s="785"/>
      <c r="BE177" s="785"/>
      <c r="BF177" s="785"/>
      <c r="BG177" s="785"/>
      <c r="BH177" s="785"/>
      <c r="BI177" s="785"/>
      <c r="BJ177" s="785"/>
      <c r="BK177" s="785"/>
      <c r="BL177" s="785"/>
      <c r="BM177" s="785"/>
      <c r="BN177" s="785"/>
      <c r="BO177" s="785"/>
      <c r="BP177" s="785"/>
      <c r="BQ177" s="785"/>
      <c r="BR177" s="785"/>
      <c r="BS177" s="785"/>
      <c r="BT177" s="785"/>
    </row>
    <row r="178" spans="1:72" s="673" customFormat="1" ht="17.25" customHeight="1" x14ac:dyDescent="0.25">
      <c r="A178" s="676"/>
      <c r="B178" s="675"/>
      <c r="C178" s="674"/>
      <c r="E178" s="674"/>
      <c r="O178" s="785"/>
      <c r="P178" s="785"/>
      <c r="Q178" s="785"/>
      <c r="R178" s="785"/>
      <c r="S178" s="785"/>
      <c r="T178" s="785"/>
      <c r="U178" s="785"/>
      <c r="V178" s="785"/>
      <c r="W178" s="785"/>
      <c r="X178" s="785"/>
      <c r="Y178" s="785"/>
      <c r="Z178" s="785"/>
      <c r="AA178" s="785"/>
      <c r="AB178" s="785"/>
      <c r="AC178" s="785"/>
      <c r="AD178" s="785"/>
      <c r="AE178" s="785"/>
      <c r="AF178" s="785"/>
      <c r="AG178" s="785"/>
      <c r="AH178" s="785"/>
      <c r="AI178" s="785"/>
      <c r="AJ178" s="785"/>
      <c r="AK178" s="785"/>
      <c r="AL178" s="785"/>
      <c r="AM178" s="785"/>
      <c r="AN178" s="785"/>
      <c r="AO178" s="785"/>
      <c r="AP178" s="785"/>
      <c r="AQ178" s="785"/>
      <c r="AR178" s="785"/>
      <c r="AS178" s="785"/>
      <c r="AT178" s="785"/>
      <c r="AU178" s="785"/>
      <c r="AV178" s="785"/>
      <c r="AW178" s="785"/>
      <c r="AX178" s="785"/>
      <c r="AY178" s="785"/>
      <c r="AZ178" s="785"/>
      <c r="BA178" s="785"/>
      <c r="BB178" s="785"/>
      <c r="BC178" s="785"/>
      <c r="BD178" s="785"/>
      <c r="BE178" s="785"/>
      <c r="BF178" s="785"/>
      <c r="BG178" s="785"/>
      <c r="BH178" s="785"/>
      <c r="BI178" s="785"/>
      <c r="BJ178" s="785"/>
      <c r="BK178" s="785"/>
      <c r="BL178" s="785"/>
      <c r="BM178" s="785"/>
      <c r="BN178" s="785"/>
      <c r="BO178" s="785"/>
      <c r="BP178" s="785"/>
      <c r="BQ178" s="785"/>
      <c r="BR178" s="785"/>
      <c r="BS178" s="785"/>
      <c r="BT178" s="785"/>
    </row>
    <row r="179" spans="1:72" s="673" customFormat="1" ht="17.25" customHeight="1" x14ac:dyDescent="0.25">
      <c r="A179" s="676"/>
      <c r="B179" s="675"/>
      <c r="C179" s="674"/>
      <c r="E179" s="674"/>
      <c r="O179" s="785"/>
      <c r="P179" s="785"/>
      <c r="Q179" s="785"/>
      <c r="R179" s="785"/>
      <c r="S179" s="785"/>
      <c r="T179" s="785"/>
      <c r="U179" s="785"/>
      <c r="V179" s="785"/>
      <c r="W179" s="785"/>
      <c r="X179" s="785"/>
      <c r="Y179" s="785"/>
      <c r="Z179" s="785"/>
      <c r="AA179" s="785"/>
      <c r="AB179" s="785"/>
      <c r="AC179" s="785"/>
      <c r="AD179" s="785"/>
      <c r="AE179" s="785"/>
      <c r="AF179" s="785"/>
      <c r="AG179" s="785"/>
      <c r="AH179" s="785"/>
      <c r="AI179" s="785"/>
      <c r="AJ179" s="785"/>
      <c r="AK179" s="785"/>
      <c r="AL179" s="785"/>
      <c r="AM179" s="785"/>
      <c r="AN179" s="785"/>
      <c r="AO179" s="785"/>
      <c r="AP179" s="785"/>
      <c r="AQ179" s="785"/>
      <c r="AR179" s="785"/>
      <c r="AS179" s="785"/>
      <c r="AT179" s="785"/>
      <c r="AU179" s="785"/>
      <c r="AV179" s="785"/>
      <c r="AW179" s="785"/>
      <c r="AX179" s="785"/>
      <c r="AY179" s="785"/>
      <c r="AZ179" s="785"/>
      <c r="BA179" s="785"/>
      <c r="BB179" s="785"/>
      <c r="BC179" s="785"/>
      <c r="BD179" s="785"/>
      <c r="BE179" s="785"/>
      <c r="BF179" s="785"/>
      <c r="BG179" s="785"/>
      <c r="BH179" s="785"/>
      <c r="BI179" s="785"/>
      <c r="BJ179" s="785"/>
      <c r="BK179" s="785"/>
      <c r="BL179" s="785"/>
      <c r="BM179" s="785"/>
      <c r="BN179" s="785"/>
      <c r="BO179" s="785"/>
      <c r="BP179" s="785"/>
      <c r="BQ179" s="785"/>
      <c r="BR179" s="785"/>
      <c r="BS179" s="785"/>
      <c r="BT179" s="785"/>
    </row>
    <row r="180" spans="1:72" s="673" customFormat="1" ht="17.25" customHeight="1" x14ac:dyDescent="0.25">
      <c r="A180" s="676"/>
      <c r="B180" s="675"/>
      <c r="C180" s="674"/>
      <c r="E180" s="674"/>
      <c r="O180" s="785"/>
      <c r="P180" s="785"/>
      <c r="Q180" s="785"/>
      <c r="R180" s="785"/>
      <c r="S180" s="785"/>
      <c r="T180" s="785"/>
      <c r="U180" s="785"/>
      <c r="V180" s="785"/>
      <c r="W180" s="785"/>
      <c r="X180" s="785"/>
      <c r="Y180" s="785"/>
      <c r="Z180" s="785"/>
      <c r="AA180" s="785"/>
      <c r="AB180" s="785"/>
      <c r="AC180" s="785"/>
      <c r="AD180" s="785"/>
      <c r="AE180" s="785"/>
      <c r="AF180" s="785"/>
      <c r="AG180" s="785"/>
      <c r="AH180" s="785"/>
      <c r="AI180" s="785"/>
      <c r="AJ180" s="785"/>
      <c r="AK180" s="785"/>
      <c r="AL180" s="785"/>
      <c r="AM180" s="785"/>
      <c r="AN180" s="785"/>
      <c r="AO180" s="785"/>
      <c r="AP180" s="785"/>
      <c r="AQ180" s="785"/>
      <c r="AR180" s="785"/>
      <c r="AS180" s="785"/>
      <c r="AT180" s="785"/>
      <c r="AU180" s="785"/>
      <c r="AV180" s="785"/>
      <c r="AW180" s="785"/>
      <c r="AX180" s="785"/>
      <c r="AY180" s="785"/>
      <c r="AZ180" s="785"/>
      <c r="BA180" s="785"/>
      <c r="BB180" s="785"/>
      <c r="BC180" s="785"/>
      <c r="BD180" s="785"/>
      <c r="BE180" s="785"/>
      <c r="BF180" s="785"/>
      <c r="BG180" s="785"/>
      <c r="BH180" s="785"/>
      <c r="BI180" s="785"/>
      <c r="BJ180" s="785"/>
      <c r="BK180" s="785"/>
      <c r="BL180" s="785"/>
      <c r="BM180" s="785"/>
      <c r="BN180" s="785"/>
      <c r="BO180" s="785"/>
      <c r="BP180" s="785"/>
      <c r="BQ180" s="785"/>
      <c r="BR180" s="785"/>
      <c r="BS180" s="785"/>
      <c r="BT180" s="785"/>
    </row>
    <row r="181" spans="1:72" s="673" customFormat="1" ht="17.25" customHeight="1" x14ac:dyDescent="0.25">
      <c r="A181" s="676"/>
      <c r="B181" s="675"/>
      <c r="C181" s="674"/>
      <c r="E181" s="674"/>
      <c r="O181" s="785"/>
      <c r="P181" s="785"/>
      <c r="Q181" s="785"/>
      <c r="R181" s="785"/>
      <c r="S181" s="785"/>
      <c r="T181" s="785"/>
      <c r="U181" s="785"/>
      <c r="V181" s="785"/>
      <c r="W181" s="785"/>
      <c r="X181" s="785"/>
      <c r="Y181" s="785"/>
      <c r="Z181" s="785"/>
      <c r="AA181" s="785"/>
      <c r="AB181" s="785"/>
      <c r="AC181" s="785"/>
      <c r="AD181" s="785"/>
      <c r="AE181" s="785"/>
      <c r="AF181" s="785"/>
      <c r="AG181" s="785"/>
      <c r="AH181" s="785"/>
      <c r="AI181" s="785"/>
      <c r="AJ181" s="785"/>
      <c r="AK181" s="785"/>
      <c r="AL181" s="785"/>
      <c r="AM181" s="785"/>
      <c r="AN181" s="785"/>
      <c r="AO181" s="785"/>
      <c r="AP181" s="785"/>
      <c r="AQ181" s="785"/>
      <c r="AR181" s="785"/>
      <c r="AS181" s="785"/>
      <c r="AT181" s="785"/>
      <c r="AU181" s="785"/>
      <c r="AV181" s="785"/>
      <c r="AW181" s="785"/>
      <c r="AX181" s="785"/>
      <c r="AY181" s="785"/>
      <c r="AZ181" s="785"/>
      <c r="BA181" s="785"/>
      <c r="BB181" s="785"/>
      <c r="BC181" s="785"/>
      <c r="BD181" s="785"/>
      <c r="BE181" s="785"/>
      <c r="BF181" s="785"/>
      <c r="BG181" s="785"/>
      <c r="BH181" s="785"/>
      <c r="BI181" s="785"/>
      <c r="BJ181" s="785"/>
      <c r="BK181" s="785"/>
      <c r="BL181" s="785"/>
      <c r="BM181" s="785"/>
      <c r="BN181" s="785"/>
      <c r="BO181" s="785"/>
      <c r="BP181" s="785"/>
      <c r="BQ181" s="785"/>
      <c r="BR181" s="785"/>
      <c r="BS181" s="785"/>
      <c r="BT181" s="785"/>
    </row>
    <row r="182" spans="1:72" s="673" customFormat="1" ht="17.25" customHeight="1" x14ac:dyDescent="0.25">
      <c r="A182" s="676"/>
      <c r="B182" s="675"/>
      <c r="C182" s="674"/>
      <c r="E182" s="674"/>
      <c r="O182" s="785"/>
      <c r="P182" s="785"/>
      <c r="Q182" s="785"/>
      <c r="R182" s="785"/>
      <c r="S182" s="785"/>
      <c r="T182" s="785"/>
      <c r="U182" s="785"/>
      <c r="V182" s="785"/>
      <c r="W182" s="785"/>
      <c r="X182" s="785"/>
      <c r="Y182" s="785"/>
      <c r="Z182" s="785"/>
      <c r="AA182" s="785"/>
      <c r="AB182" s="785"/>
      <c r="AC182" s="785"/>
      <c r="AD182" s="785"/>
      <c r="AE182" s="785"/>
      <c r="AF182" s="785"/>
      <c r="AG182" s="785"/>
      <c r="AH182" s="785"/>
      <c r="AI182" s="785"/>
      <c r="AJ182" s="785"/>
      <c r="AK182" s="785"/>
      <c r="AL182" s="785"/>
      <c r="AM182" s="785"/>
      <c r="AN182" s="785"/>
      <c r="AO182" s="785"/>
      <c r="AP182" s="785"/>
      <c r="AQ182" s="785"/>
      <c r="AR182" s="785"/>
      <c r="AS182" s="785"/>
      <c r="AT182" s="785"/>
      <c r="AU182" s="785"/>
      <c r="AV182" s="785"/>
      <c r="AW182" s="785"/>
      <c r="AX182" s="785"/>
      <c r="AY182" s="785"/>
      <c r="AZ182" s="785"/>
      <c r="BA182" s="785"/>
      <c r="BB182" s="785"/>
      <c r="BC182" s="785"/>
      <c r="BD182" s="785"/>
      <c r="BE182" s="785"/>
      <c r="BF182" s="785"/>
      <c r="BG182" s="785"/>
      <c r="BH182" s="785"/>
      <c r="BI182" s="785"/>
      <c r="BJ182" s="785"/>
      <c r="BK182" s="785"/>
      <c r="BL182" s="785"/>
      <c r="BM182" s="785"/>
      <c r="BN182" s="785"/>
      <c r="BO182" s="785"/>
      <c r="BP182" s="785"/>
      <c r="BQ182" s="785"/>
      <c r="BR182" s="785"/>
      <c r="BS182" s="785"/>
      <c r="BT182" s="785"/>
    </row>
    <row r="183" spans="1:72" s="673" customFormat="1" ht="17.25" customHeight="1" x14ac:dyDescent="0.25">
      <c r="A183" s="676"/>
      <c r="B183" s="675"/>
      <c r="C183" s="674"/>
      <c r="E183" s="674"/>
      <c r="O183" s="785"/>
      <c r="P183" s="785"/>
      <c r="Q183" s="785"/>
      <c r="R183" s="785"/>
      <c r="S183" s="785"/>
      <c r="T183" s="785"/>
      <c r="U183" s="785"/>
      <c r="V183" s="785"/>
      <c r="W183" s="785"/>
      <c r="X183" s="785"/>
      <c r="Y183" s="785"/>
      <c r="Z183" s="785"/>
      <c r="AA183" s="785"/>
      <c r="AB183" s="785"/>
      <c r="AC183" s="785"/>
      <c r="AD183" s="785"/>
      <c r="AE183" s="785"/>
      <c r="AF183" s="785"/>
      <c r="AG183" s="785"/>
      <c r="AH183" s="785"/>
      <c r="AI183" s="785"/>
      <c r="AJ183" s="785"/>
      <c r="AK183" s="785"/>
      <c r="AL183" s="785"/>
      <c r="AM183" s="785"/>
      <c r="AN183" s="785"/>
      <c r="AO183" s="785"/>
      <c r="AP183" s="785"/>
      <c r="AQ183" s="785"/>
      <c r="AR183" s="785"/>
      <c r="AS183" s="785"/>
      <c r="AT183" s="785"/>
      <c r="AU183" s="785"/>
      <c r="AV183" s="785"/>
      <c r="AW183" s="785"/>
      <c r="AX183" s="785"/>
      <c r="AY183" s="785"/>
      <c r="AZ183" s="785"/>
      <c r="BA183" s="785"/>
      <c r="BB183" s="785"/>
      <c r="BC183" s="785"/>
      <c r="BD183" s="785"/>
      <c r="BE183" s="785"/>
      <c r="BF183" s="785"/>
      <c r="BG183" s="785"/>
      <c r="BH183" s="785"/>
      <c r="BI183" s="785"/>
      <c r="BJ183" s="785"/>
      <c r="BK183" s="785"/>
      <c r="BL183" s="785"/>
      <c r="BM183" s="785"/>
      <c r="BN183" s="785"/>
      <c r="BO183" s="785"/>
      <c r="BP183" s="785"/>
      <c r="BQ183" s="785"/>
      <c r="BR183" s="785"/>
      <c r="BS183" s="785"/>
      <c r="BT183" s="785"/>
    </row>
    <row r="184" spans="1:72" s="673" customFormat="1" ht="17.25" customHeight="1" x14ac:dyDescent="0.25">
      <c r="A184" s="676"/>
      <c r="B184" s="675"/>
      <c r="C184" s="674"/>
      <c r="E184" s="674"/>
      <c r="O184" s="785"/>
      <c r="P184" s="785"/>
      <c r="Q184" s="785"/>
      <c r="R184" s="785"/>
      <c r="S184" s="785"/>
      <c r="T184" s="785"/>
      <c r="U184" s="785"/>
      <c r="V184" s="785"/>
      <c r="W184" s="785"/>
      <c r="X184" s="785"/>
      <c r="Y184" s="785"/>
      <c r="Z184" s="785"/>
      <c r="AA184" s="785"/>
      <c r="AB184" s="785"/>
      <c r="AC184" s="785"/>
      <c r="AD184" s="785"/>
      <c r="AE184" s="785"/>
      <c r="AF184" s="785"/>
      <c r="AG184" s="785"/>
      <c r="AH184" s="785"/>
      <c r="AI184" s="785"/>
      <c r="AJ184" s="785"/>
      <c r="AK184" s="785"/>
      <c r="AL184" s="785"/>
      <c r="AM184" s="785"/>
      <c r="AN184" s="785"/>
      <c r="AO184" s="785"/>
      <c r="AP184" s="785"/>
      <c r="AQ184" s="785"/>
      <c r="AR184" s="785"/>
      <c r="AS184" s="785"/>
      <c r="AT184" s="785"/>
      <c r="AU184" s="785"/>
      <c r="AV184" s="785"/>
      <c r="AW184" s="785"/>
      <c r="AX184" s="785"/>
      <c r="AY184" s="785"/>
      <c r="AZ184" s="785"/>
      <c r="BA184" s="785"/>
      <c r="BB184" s="785"/>
      <c r="BC184" s="785"/>
      <c r="BD184" s="785"/>
      <c r="BE184" s="785"/>
      <c r="BF184" s="785"/>
      <c r="BG184" s="785"/>
      <c r="BH184" s="785"/>
      <c r="BI184" s="785"/>
      <c r="BJ184" s="785"/>
      <c r="BK184" s="785"/>
      <c r="BL184" s="785"/>
      <c r="BM184" s="785"/>
      <c r="BN184" s="785"/>
      <c r="BO184" s="785"/>
      <c r="BP184" s="785"/>
      <c r="BQ184" s="785"/>
      <c r="BR184" s="785"/>
      <c r="BS184" s="785"/>
      <c r="BT184" s="785"/>
    </row>
    <row r="185" spans="1:72" s="673" customFormat="1" ht="17.25" customHeight="1" x14ac:dyDescent="0.25">
      <c r="A185" s="676"/>
      <c r="B185" s="675"/>
      <c r="C185" s="674"/>
      <c r="E185" s="674"/>
      <c r="O185" s="785"/>
      <c r="P185" s="785"/>
      <c r="Q185" s="785"/>
      <c r="R185" s="785"/>
      <c r="S185" s="785"/>
      <c r="T185" s="785"/>
      <c r="U185" s="785"/>
      <c r="V185" s="785"/>
      <c r="W185" s="785"/>
      <c r="X185" s="785"/>
      <c r="Y185" s="785"/>
      <c r="Z185" s="785"/>
      <c r="AA185" s="785"/>
      <c r="AB185" s="785"/>
      <c r="AC185" s="785"/>
      <c r="AD185" s="785"/>
      <c r="AE185" s="785"/>
      <c r="AF185" s="785"/>
      <c r="AG185" s="785"/>
      <c r="AH185" s="785"/>
      <c r="AI185" s="785"/>
      <c r="AJ185" s="785"/>
      <c r="AK185" s="785"/>
      <c r="AL185" s="785"/>
      <c r="AM185" s="785"/>
      <c r="AN185" s="785"/>
      <c r="AO185" s="785"/>
      <c r="AP185" s="785"/>
      <c r="AQ185" s="785"/>
      <c r="AR185" s="785"/>
      <c r="AS185" s="785"/>
      <c r="AT185" s="785"/>
      <c r="AU185" s="785"/>
      <c r="AV185" s="785"/>
      <c r="AW185" s="785"/>
      <c r="AX185" s="785"/>
      <c r="AY185" s="785"/>
      <c r="AZ185" s="785"/>
      <c r="BA185" s="785"/>
      <c r="BB185" s="785"/>
      <c r="BC185" s="785"/>
      <c r="BD185" s="785"/>
      <c r="BE185" s="785"/>
      <c r="BF185" s="785"/>
      <c r="BG185" s="785"/>
      <c r="BH185" s="785"/>
      <c r="BI185" s="785"/>
      <c r="BJ185" s="785"/>
      <c r="BK185" s="785"/>
      <c r="BL185" s="785"/>
      <c r="BM185" s="785"/>
      <c r="BN185" s="785"/>
      <c r="BO185" s="785"/>
      <c r="BP185" s="785"/>
      <c r="BQ185" s="785"/>
      <c r="BR185" s="785"/>
      <c r="BS185" s="785"/>
      <c r="BT185" s="785"/>
    </row>
    <row r="186" spans="1:72" s="673" customFormat="1" ht="17.25" customHeight="1" x14ac:dyDescent="0.25">
      <c r="A186" s="676"/>
      <c r="B186" s="675"/>
      <c r="C186" s="674"/>
      <c r="E186" s="674"/>
      <c r="O186" s="785"/>
      <c r="P186" s="785"/>
      <c r="Q186" s="785"/>
      <c r="R186" s="785"/>
      <c r="S186" s="785"/>
      <c r="T186" s="785"/>
      <c r="U186" s="785"/>
      <c r="V186" s="785"/>
      <c r="W186" s="785"/>
      <c r="X186" s="785"/>
      <c r="Y186" s="785"/>
      <c r="Z186" s="785"/>
      <c r="AA186" s="785"/>
      <c r="AB186" s="785"/>
      <c r="AC186" s="785"/>
      <c r="AD186" s="785"/>
      <c r="AE186" s="785"/>
      <c r="AF186" s="785"/>
      <c r="AG186" s="785"/>
      <c r="AH186" s="785"/>
      <c r="AI186" s="785"/>
      <c r="AJ186" s="785"/>
      <c r="AK186" s="785"/>
      <c r="AL186" s="785"/>
      <c r="AM186" s="785"/>
      <c r="AN186" s="785"/>
      <c r="AO186" s="785"/>
      <c r="AP186" s="785"/>
      <c r="AQ186" s="785"/>
      <c r="AR186" s="785"/>
      <c r="AS186" s="785"/>
      <c r="AT186" s="785"/>
      <c r="AU186" s="785"/>
      <c r="AV186" s="785"/>
      <c r="AW186" s="785"/>
      <c r="AX186" s="785"/>
      <c r="AY186" s="785"/>
      <c r="AZ186" s="785"/>
      <c r="BA186" s="785"/>
      <c r="BB186" s="785"/>
      <c r="BC186" s="785"/>
      <c r="BD186" s="785"/>
      <c r="BE186" s="785"/>
      <c r="BF186" s="785"/>
      <c r="BG186" s="785"/>
      <c r="BH186" s="785"/>
      <c r="BI186" s="785"/>
      <c r="BJ186" s="785"/>
      <c r="BK186" s="785"/>
      <c r="BL186" s="785"/>
      <c r="BM186" s="785"/>
      <c r="BN186" s="785"/>
      <c r="BO186" s="785"/>
      <c r="BP186" s="785"/>
      <c r="BQ186" s="785"/>
      <c r="BR186" s="785"/>
      <c r="BS186" s="785"/>
      <c r="BT186" s="785"/>
    </row>
    <row r="187" spans="1:72" s="673" customFormat="1" ht="17.25" customHeight="1" x14ac:dyDescent="0.25">
      <c r="A187" s="676"/>
      <c r="B187" s="675"/>
      <c r="C187" s="674"/>
      <c r="E187" s="674"/>
      <c r="O187" s="785"/>
      <c r="P187" s="785"/>
      <c r="Q187" s="785"/>
      <c r="R187" s="785"/>
      <c r="S187" s="785"/>
      <c r="T187" s="785"/>
      <c r="U187" s="785"/>
      <c r="V187" s="785"/>
      <c r="W187" s="785"/>
      <c r="X187" s="785"/>
      <c r="Y187" s="785"/>
      <c r="Z187" s="785"/>
      <c r="AA187" s="785"/>
      <c r="AB187" s="785"/>
      <c r="AC187" s="785"/>
      <c r="AD187" s="785"/>
      <c r="AE187" s="785"/>
      <c r="AF187" s="785"/>
      <c r="AG187" s="785"/>
      <c r="AH187" s="785"/>
      <c r="AI187" s="785"/>
      <c r="AJ187" s="785"/>
      <c r="AK187" s="785"/>
      <c r="AL187" s="785"/>
      <c r="AM187" s="785"/>
      <c r="AN187" s="785"/>
      <c r="AO187" s="785"/>
      <c r="AP187" s="785"/>
      <c r="AQ187" s="785"/>
      <c r="AR187" s="785"/>
      <c r="AS187" s="785"/>
      <c r="AT187" s="785"/>
      <c r="AU187" s="785"/>
      <c r="AV187" s="785"/>
      <c r="AW187" s="785"/>
      <c r="AX187" s="785"/>
      <c r="AY187" s="785"/>
      <c r="AZ187" s="785"/>
      <c r="BA187" s="785"/>
      <c r="BB187" s="785"/>
      <c r="BC187" s="785"/>
      <c r="BD187" s="785"/>
      <c r="BE187" s="785"/>
      <c r="BF187" s="785"/>
      <c r="BG187" s="785"/>
      <c r="BH187" s="785"/>
      <c r="BI187" s="785"/>
      <c r="BJ187" s="785"/>
      <c r="BK187" s="785"/>
      <c r="BL187" s="785"/>
      <c r="BM187" s="785"/>
      <c r="BN187" s="785"/>
      <c r="BO187" s="785"/>
      <c r="BP187" s="785"/>
      <c r="BQ187" s="785"/>
      <c r="BR187" s="785"/>
      <c r="BS187" s="785"/>
      <c r="BT187" s="785"/>
    </row>
    <row r="188" spans="1:72" s="673" customFormat="1" ht="17.25" customHeight="1" x14ac:dyDescent="0.25">
      <c r="A188" s="676"/>
      <c r="B188" s="675"/>
      <c r="C188" s="674"/>
      <c r="E188" s="674"/>
      <c r="O188" s="785"/>
      <c r="P188" s="785"/>
      <c r="Q188" s="785"/>
      <c r="R188" s="785"/>
      <c r="S188" s="785"/>
      <c r="T188" s="785"/>
      <c r="U188" s="785"/>
      <c r="V188" s="785"/>
      <c r="W188" s="785"/>
      <c r="X188" s="785"/>
      <c r="Y188" s="785"/>
      <c r="Z188" s="785"/>
      <c r="AA188" s="785"/>
      <c r="AB188" s="785"/>
      <c r="AC188" s="785"/>
      <c r="AD188" s="785"/>
      <c r="AE188" s="785"/>
      <c r="AF188" s="785"/>
      <c r="AG188" s="785"/>
      <c r="AH188" s="785"/>
      <c r="AI188" s="785"/>
      <c r="AJ188" s="785"/>
      <c r="AK188" s="785"/>
      <c r="AL188" s="785"/>
      <c r="AM188" s="785"/>
      <c r="AN188" s="785"/>
      <c r="AO188" s="785"/>
      <c r="AP188" s="785"/>
      <c r="AQ188" s="785"/>
      <c r="AR188" s="785"/>
      <c r="AS188" s="785"/>
      <c r="AT188" s="785"/>
      <c r="AU188" s="785"/>
      <c r="AV188" s="785"/>
      <c r="AW188" s="785"/>
      <c r="AX188" s="785"/>
      <c r="AY188" s="785"/>
      <c r="AZ188" s="785"/>
      <c r="BA188" s="785"/>
      <c r="BB188" s="785"/>
      <c r="BC188" s="785"/>
      <c r="BD188" s="785"/>
      <c r="BE188" s="785"/>
      <c r="BF188" s="785"/>
      <c r="BG188" s="785"/>
      <c r="BH188" s="785"/>
      <c r="BI188" s="785"/>
      <c r="BJ188" s="785"/>
      <c r="BK188" s="785"/>
      <c r="BL188" s="785"/>
      <c r="BM188" s="785"/>
      <c r="BN188" s="785"/>
      <c r="BO188" s="785"/>
      <c r="BP188" s="785"/>
      <c r="BQ188" s="785"/>
      <c r="BR188" s="785"/>
      <c r="BS188" s="785"/>
      <c r="BT188" s="785"/>
    </row>
    <row r="189" spans="1:72" s="673" customFormat="1" ht="17.25" customHeight="1" x14ac:dyDescent="0.25">
      <c r="A189" s="676"/>
      <c r="B189" s="675"/>
      <c r="C189" s="674"/>
      <c r="E189" s="674"/>
      <c r="O189" s="785"/>
      <c r="P189" s="785"/>
      <c r="Q189" s="785"/>
      <c r="R189" s="785"/>
      <c r="S189" s="785"/>
      <c r="T189" s="785"/>
      <c r="U189" s="785"/>
      <c r="V189" s="785"/>
      <c r="W189" s="785"/>
      <c r="X189" s="785"/>
      <c r="Y189" s="785"/>
      <c r="Z189" s="785"/>
      <c r="AA189" s="785"/>
      <c r="AB189" s="785"/>
      <c r="AC189" s="785"/>
      <c r="AD189" s="785"/>
      <c r="AE189" s="785"/>
      <c r="AF189" s="785"/>
      <c r="AG189" s="785"/>
      <c r="AH189" s="785"/>
      <c r="AI189" s="785"/>
      <c r="AJ189" s="785"/>
      <c r="AK189" s="785"/>
      <c r="AL189" s="785"/>
      <c r="AM189" s="785"/>
      <c r="AN189" s="785"/>
      <c r="AO189" s="785"/>
      <c r="AP189" s="785"/>
      <c r="AQ189" s="785"/>
      <c r="AR189" s="785"/>
      <c r="AS189" s="785"/>
      <c r="AT189" s="785"/>
      <c r="AU189" s="785"/>
      <c r="AV189" s="785"/>
      <c r="AW189" s="785"/>
      <c r="AX189" s="785"/>
      <c r="AY189" s="785"/>
      <c r="AZ189" s="785"/>
      <c r="BA189" s="785"/>
      <c r="BB189" s="785"/>
      <c r="BC189" s="785"/>
      <c r="BD189" s="785"/>
      <c r="BE189" s="785"/>
      <c r="BF189" s="785"/>
      <c r="BG189" s="785"/>
      <c r="BH189" s="785"/>
      <c r="BI189" s="785"/>
      <c r="BJ189" s="785"/>
      <c r="BK189" s="785"/>
      <c r="BL189" s="785"/>
      <c r="BM189" s="785"/>
      <c r="BN189" s="785"/>
      <c r="BO189" s="785"/>
      <c r="BP189" s="785"/>
      <c r="BQ189" s="785"/>
      <c r="BR189" s="785"/>
      <c r="BS189" s="785"/>
      <c r="BT189" s="785"/>
    </row>
    <row r="190" spans="1:72" s="673" customFormat="1" ht="17.25" customHeight="1" x14ac:dyDescent="0.25">
      <c r="A190" s="676"/>
      <c r="B190" s="675"/>
      <c r="C190" s="674"/>
      <c r="E190" s="674"/>
      <c r="O190" s="785"/>
      <c r="P190" s="785"/>
      <c r="Q190" s="785"/>
      <c r="R190" s="785"/>
      <c r="S190" s="785"/>
      <c r="T190" s="785"/>
      <c r="U190" s="785"/>
      <c r="V190" s="785"/>
      <c r="W190" s="785"/>
      <c r="X190" s="785"/>
      <c r="Y190" s="785"/>
      <c r="Z190" s="785"/>
      <c r="AA190" s="785"/>
      <c r="AB190" s="785"/>
      <c r="AC190" s="785"/>
      <c r="AD190" s="785"/>
      <c r="AE190" s="785"/>
      <c r="AF190" s="785"/>
      <c r="AG190" s="785"/>
      <c r="AH190" s="785"/>
      <c r="AI190" s="785"/>
      <c r="AJ190" s="785"/>
      <c r="AK190" s="785"/>
      <c r="AL190" s="785"/>
      <c r="AM190" s="785"/>
      <c r="AN190" s="785"/>
      <c r="AO190" s="785"/>
      <c r="AP190" s="785"/>
      <c r="AQ190" s="785"/>
      <c r="AR190" s="785"/>
      <c r="AS190" s="785"/>
      <c r="AT190" s="785"/>
      <c r="AU190" s="785"/>
      <c r="AV190" s="785"/>
      <c r="AW190" s="785"/>
      <c r="AX190" s="785"/>
      <c r="AY190" s="785"/>
      <c r="AZ190" s="785"/>
      <c r="BA190" s="785"/>
      <c r="BB190" s="785"/>
      <c r="BC190" s="785"/>
      <c r="BD190" s="785"/>
      <c r="BE190" s="785"/>
      <c r="BF190" s="785"/>
      <c r="BG190" s="785"/>
      <c r="BH190" s="785"/>
      <c r="BI190" s="785"/>
      <c r="BJ190" s="785"/>
      <c r="BK190" s="785"/>
      <c r="BL190" s="785"/>
      <c r="BM190" s="785"/>
      <c r="BN190" s="785"/>
      <c r="BO190" s="785"/>
      <c r="BP190" s="785"/>
      <c r="BQ190" s="785"/>
      <c r="BR190" s="785"/>
      <c r="BS190" s="785"/>
      <c r="BT190" s="785"/>
    </row>
    <row r="191" spans="1:72" s="673" customFormat="1" ht="17.25" customHeight="1" x14ac:dyDescent="0.25">
      <c r="A191" s="676"/>
      <c r="B191" s="675"/>
      <c r="C191" s="674"/>
      <c r="E191" s="674"/>
      <c r="O191" s="785"/>
      <c r="P191" s="785"/>
      <c r="Q191" s="785"/>
      <c r="R191" s="785"/>
      <c r="S191" s="785"/>
      <c r="T191" s="785"/>
      <c r="U191" s="785"/>
      <c r="V191" s="785"/>
      <c r="W191" s="785"/>
      <c r="X191" s="785"/>
      <c r="Y191" s="785"/>
      <c r="Z191" s="785"/>
      <c r="AA191" s="785"/>
      <c r="AB191" s="785"/>
      <c r="AC191" s="785"/>
      <c r="AD191" s="785"/>
      <c r="AE191" s="785"/>
      <c r="AF191" s="785"/>
      <c r="AG191" s="785"/>
      <c r="AH191" s="785"/>
      <c r="AI191" s="785"/>
      <c r="AJ191" s="785"/>
      <c r="AK191" s="785"/>
      <c r="AL191" s="785"/>
      <c r="AM191" s="785"/>
      <c r="AN191" s="785"/>
      <c r="AO191" s="785"/>
      <c r="AP191" s="785"/>
      <c r="AQ191" s="785"/>
      <c r="AR191" s="785"/>
      <c r="AS191" s="785"/>
      <c r="AT191" s="785"/>
      <c r="AU191" s="785"/>
      <c r="AV191" s="785"/>
      <c r="AW191" s="785"/>
      <c r="AX191" s="785"/>
      <c r="AY191" s="785"/>
      <c r="AZ191" s="785"/>
      <c r="BA191" s="785"/>
      <c r="BB191" s="785"/>
      <c r="BC191" s="785"/>
      <c r="BD191" s="785"/>
      <c r="BE191" s="785"/>
      <c r="BF191" s="785"/>
      <c r="BG191" s="785"/>
      <c r="BH191" s="785"/>
      <c r="BI191" s="785"/>
      <c r="BJ191" s="785"/>
      <c r="BK191" s="785"/>
      <c r="BL191" s="785"/>
      <c r="BM191" s="785"/>
      <c r="BN191" s="785"/>
      <c r="BO191" s="785"/>
      <c r="BP191" s="785"/>
      <c r="BQ191" s="785"/>
      <c r="BR191" s="785"/>
      <c r="BS191" s="785"/>
      <c r="BT191" s="785"/>
    </row>
    <row r="192" spans="1:72" s="673" customFormat="1" ht="17.25" customHeight="1" x14ac:dyDescent="0.25">
      <c r="A192" s="676"/>
      <c r="B192" s="675"/>
      <c r="C192" s="674"/>
      <c r="E192" s="674"/>
      <c r="O192" s="785"/>
      <c r="P192" s="785"/>
      <c r="Q192" s="785"/>
      <c r="R192" s="785"/>
      <c r="S192" s="785"/>
      <c r="T192" s="785"/>
      <c r="U192" s="785"/>
      <c r="V192" s="785"/>
      <c r="W192" s="785"/>
      <c r="X192" s="785"/>
      <c r="Y192" s="785"/>
      <c r="Z192" s="785"/>
      <c r="AA192" s="785"/>
      <c r="AB192" s="785"/>
      <c r="AC192" s="785"/>
      <c r="AD192" s="785"/>
      <c r="AE192" s="785"/>
      <c r="AF192" s="785"/>
      <c r="AG192" s="785"/>
      <c r="AH192" s="785"/>
      <c r="AI192" s="785"/>
      <c r="AJ192" s="785"/>
      <c r="AK192" s="785"/>
      <c r="AL192" s="785"/>
      <c r="AM192" s="785"/>
      <c r="AN192" s="785"/>
      <c r="AO192" s="785"/>
      <c r="AP192" s="785"/>
      <c r="AQ192" s="785"/>
      <c r="AR192" s="785"/>
      <c r="AS192" s="785"/>
      <c r="AT192" s="785"/>
      <c r="AU192" s="785"/>
      <c r="AV192" s="785"/>
      <c r="AW192" s="785"/>
      <c r="AX192" s="785"/>
      <c r="AY192" s="785"/>
      <c r="AZ192" s="785"/>
      <c r="BA192" s="785"/>
      <c r="BB192" s="785"/>
      <c r="BC192" s="785"/>
      <c r="BD192" s="785"/>
      <c r="BE192" s="785"/>
      <c r="BF192" s="785"/>
      <c r="BG192" s="785"/>
      <c r="BH192" s="785"/>
      <c r="BI192" s="785"/>
      <c r="BJ192" s="785"/>
      <c r="BK192" s="785"/>
      <c r="BL192" s="785"/>
      <c r="BM192" s="785"/>
      <c r="BN192" s="785"/>
      <c r="BO192" s="785"/>
      <c r="BP192" s="785"/>
      <c r="BQ192" s="785"/>
      <c r="BR192" s="785"/>
      <c r="BS192" s="785"/>
      <c r="BT192" s="785"/>
    </row>
    <row r="193" spans="1:72" s="673" customFormat="1" ht="17.25" customHeight="1" x14ac:dyDescent="0.25">
      <c r="A193" s="676"/>
      <c r="B193" s="675"/>
      <c r="C193" s="674"/>
      <c r="E193" s="674"/>
      <c r="O193" s="785"/>
      <c r="P193" s="785"/>
      <c r="Q193" s="785"/>
      <c r="R193" s="785"/>
      <c r="S193" s="785"/>
      <c r="T193" s="785"/>
      <c r="U193" s="785"/>
      <c r="V193" s="785"/>
      <c r="W193" s="785"/>
      <c r="X193" s="785"/>
      <c r="Y193" s="785"/>
      <c r="Z193" s="785"/>
      <c r="AA193" s="785"/>
      <c r="AB193" s="785"/>
      <c r="AC193" s="785"/>
      <c r="AD193" s="785"/>
      <c r="AE193" s="785"/>
      <c r="AF193" s="785"/>
      <c r="AG193" s="785"/>
      <c r="AH193" s="785"/>
      <c r="AI193" s="785"/>
      <c r="AJ193" s="785"/>
      <c r="AK193" s="785"/>
      <c r="AL193" s="785"/>
      <c r="AM193" s="785"/>
      <c r="AN193" s="785"/>
      <c r="AO193" s="785"/>
      <c r="AP193" s="785"/>
      <c r="AQ193" s="785"/>
      <c r="AR193" s="785"/>
      <c r="AS193" s="785"/>
      <c r="AT193" s="785"/>
      <c r="AU193" s="785"/>
      <c r="AV193" s="785"/>
      <c r="AW193" s="785"/>
      <c r="AX193" s="785"/>
      <c r="AY193" s="785"/>
      <c r="AZ193" s="785"/>
      <c r="BA193" s="785"/>
      <c r="BB193" s="785"/>
      <c r="BC193" s="785"/>
      <c r="BD193" s="785"/>
      <c r="BE193" s="785"/>
      <c r="BF193" s="785"/>
      <c r="BG193" s="785"/>
      <c r="BH193" s="785"/>
      <c r="BI193" s="785"/>
      <c r="BJ193" s="785"/>
      <c r="BK193" s="785"/>
      <c r="BL193" s="785"/>
      <c r="BM193" s="785"/>
      <c r="BN193" s="785"/>
      <c r="BO193" s="785"/>
      <c r="BP193" s="785"/>
      <c r="BQ193" s="785"/>
      <c r="BR193" s="785"/>
      <c r="BS193" s="785"/>
      <c r="BT193" s="785"/>
    </row>
    <row r="194" spans="1:72" s="673" customFormat="1" ht="17.25" customHeight="1" x14ac:dyDescent="0.25">
      <c r="A194" s="676"/>
      <c r="B194" s="675"/>
      <c r="C194" s="674"/>
      <c r="E194" s="674"/>
      <c r="O194" s="785"/>
      <c r="P194" s="785"/>
      <c r="Q194" s="785"/>
      <c r="R194" s="785"/>
      <c r="S194" s="785"/>
      <c r="T194" s="785"/>
      <c r="U194" s="785"/>
      <c r="V194" s="785"/>
      <c r="W194" s="785"/>
      <c r="X194" s="785"/>
      <c r="Y194" s="785"/>
      <c r="Z194" s="785"/>
      <c r="AA194" s="785"/>
      <c r="AB194" s="785"/>
      <c r="AC194" s="785"/>
      <c r="AD194" s="785"/>
      <c r="AE194" s="785"/>
      <c r="AF194" s="785"/>
      <c r="AG194" s="785"/>
      <c r="AH194" s="785"/>
      <c r="AI194" s="785"/>
      <c r="AJ194" s="785"/>
      <c r="AK194" s="785"/>
      <c r="AL194" s="785"/>
      <c r="AM194" s="785"/>
      <c r="AN194" s="785"/>
      <c r="AO194" s="785"/>
      <c r="AP194" s="785"/>
      <c r="AQ194" s="785"/>
      <c r="AR194" s="785"/>
      <c r="AS194" s="785"/>
      <c r="AT194" s="785"/>
      <c r="AU194" s="785"/>
      <c r="AV194" s="785"/>
      <c r="AW194" s="785"/>
      <c r="AX194" s="785"/>
      <c r="AY194" s="785"/>
      <c r="AZ194" s="785"/>
      <c r="BA194" s="785"/>
      <c r="BB194" s="785"/>
      <c r="BC194" s="785"/>
      <c r="BD194" s="785"/>
      <c r="BE194" s="785"/>
      <c r="BF194" s="785"/>
      <c r="BG194" s="785"/>
      <c r="BH194" s="785"/>
      <c r="BI194" s="785"/>
      <c r="BJ194" s="785"/>
      <c r="BK194" s="785"/>
      <c r="BL194" s="785"/>
      <c r="BM194" s="785"/>
      <c r="BN194" s="785"/>
      <c r="BO194" s="785"/>
      <c r="BP194" s="785"/>
      <c r="BQ194" s="785"/>
      <c r="BR194" s="785"/>
      <c r="BS194" s="785"/>
      <c r="BT194" s="785"/>
    </row>
    <row r="195" spans="1:72" s="673" customFormat="1" ht="17.25" customHeight="1" x14ac:dyDescent="0.25">
      <c r="A195" s="676"/>
      <c r="B195" s="675"/>
      <c r="C195" s="674"/>
      <c r="E195" s="674"/>
      <c r="O195" s="785"/>
      <c r="P195" s="785"/>
      <c r="Q195" s="785"/>
      <c r="R195" s="785"/>
      <c r="S195" s="785"/>
      <c r="T195" s="785"/>
      <c r="U195" s="785"/>
      <c r="V195" s="785"/>
      <c r="W195" s="785"/>
      <c r="X195" s="785"/>
      <c r="Y195" s="785"/>
      <c r="Z195" s="785"/>
      <c r="AA195" s="785"/>
      <c r="AB195" s="785"/>
      <c r="AC195" s="785"/>
      <c r="AD195" s="785"/>
      <c r="AE195" s="785"/>
      <c r="AF195" s="785"/>
      <c r="AG195" s="785"/>
      <c r="AH195" s="785"/>
      <c r="AI195" s="785"/>
      <c r="AJ195" s="785"/>
      <c r="AK195" s="785"/>
      <c r="AL195" s="785"/>
      <c r="AM195" s="785"/>
      <c r="AN195" s="785"/>
      <c r="AO195" s="785"/>
      <c r="AP195" s="785"/>
      <c r="AQ195" s="785"/>
      <c r="AR195" s="785"/>
      <c r="AS195" s="785"/>
      <c r="AT195" s="785"/>
      <c r="AU195" s="785"/>
      <c r="AV195" s="785"/>
      <c r="AW195" s="785"/>
      <c r="AX195" s="785"/>
      <c r="AY195" s="785"/>
      <c r="AZ195" s="785"/>
      <c r="BA195" s="785"/>
      <c r="BB195" s="785"/>
      <c r="BC195" s="785"/>
      <c r="BD195" s="785"/>
      <c r="BE195" s="785"/>
      <c r="BF195" s="785"/>
      <c r="BG195" s="785"/>
      <c r="BH195" s="785"/>
      <c r="BI195" s="785"/>
      <c r="BJ195" s="785"/>
      <c r="BK195" s="785"/>
      <c r="BL195" s="785"/>
      <c r="BM195" s="785"/>
      <c r="BN195" s="785"/>
      <c r="BO195" s="785"/>
      <c r="BP195" s="785"/>
      <c r="BQ195" s="785"/>
      <c r="BR195" s="785"/>
      <c r="BS195" s="785"/>
      <c r="BT195" s="785"/>
    </row>
    <row r="196" spans="1:72" s="673" customFormat="1" ht="17.25" customHeight="1" x14ac:dyDescent="0.25">
      <c r="A196" s="676"/>
      <c r="B196" s="675"/>
      <c r="C196" s="674"/>
      <c r="E196" s="674"/>
      <c r="O196" s="785"/>
      <c r="P196" s="785"/>
      <c r="Q196" s="785"/>
      <c r="R196" s="785"/>
      <c r="S196" s="785"/>
      <c r="T196" s="785"/>
      <c r="U196" s="785"/>
      <c r="V196" s="785"/>
      <c r="W196" s="785"/>
      <c r="X196" s="785"/>
      <c r="Y196" s="785"/>
      <c r="Z196" s="785"/>
      <c r="AA196" s="785"/>
      <c r="AB196" s="785"/>
      <c r="AC196" s="785"/>
      <c r="AD196" s="785"/>
      <c r="AE196" s="785"/>
      <c r="AF196" s="785"/>
      <c r="AG196" s="785"/>
      <c r="AH196" s="785"/>
      <c r="AI196" s="785"/>
      <c r="AJ196" s="785"/>
      <c r="AK196" s="785"/>
      <c r="AL196" s="785"/>
      <c r="AM196" s="785"/>
      <c r="AN196" s="785"/>
      <c r="AO196" s="785"/>
      <c r="AP196" s="785"/>
      <c r="AQ196" s="785"/>
      <c r="AR196" s="785"/>
      <c r="AS196" s="785"/>
      <c r="AT196" s="785"/>
      <c r="AU196" s="785"/>
      <c r="AV196" s="785"/>
      <c r="AW196" s="785"/>
      <c r="AX196" s="785"/>
      <c r="AY196" s="785"/>
      <c r="AZ196" s="785"/>
      <c r="BA196" s="785"/>
      <c r="BB196" s="785"/>
      <c r="BC196" s="785"/>
      <c r="BD196" s="785"/>
      <c r="BE196" s="785"/>
      <c r="BF196" s="785"/>
      <c r="BG196" s="785"/>
      <c r="BH196" s="785"/>
      <c r="BI196" s="785"/>
      <c r="BJ196" s="785"/>
      <c r="BK196" s="785"/>
      <c r="BL196" s="785"/>
      <c r="BM196" s="785"/>
      <c r="BN196" s="785"/>
      <c r="BO196" s="785"/>
      <c r="BP196" s="785"/>
      <c r="BQ196" s="785"/>
      <c r="BR196" s="785"/>
      <c r="BS196" s="785"/>
      <c r="BT196" s="785"/>
    </row>
    <row r="197" spans="1:72" s="673" customFormat="1" ht="17.25" customHeight="1" x14ac:dyDescent="0.25">
      <c r="A197" s="676"/>
      <c r="B197" s="675"/>
      <c r="C197" s="674"/>
      <c r="E197" s="674"/>
      <c r="O197" s="785"/>
      <c r="P197" s="785"/>
      <c r="Q197" s="785"/>
      <c r="R197" s="785"/>
      <c r="S197" s="785"/>
      <c r="T197" s="785"/>
      <c r="U197" s="785"/>
      <c r="V197" s="785"/>
      <c r="W197" s="785"/>
      <c r="X197" s="785"/>
      <c r="Y197" s="785"/>
      <c r="Z197" s="785"/>
      <c r="AA197" s="785"/>
      <c r="AB197" s="785"/>
      <c r="AC197" s="785"/>
      <c r="AD197" s="785"/>
      <c r="AE197" s="785"/>
      <c r="AF197" s="785"/>
      <c r="AG197" s="785"/>
      <c r="AH197" s="785"/>
      <c r="AI197" s="785"/>
      <c r="AJ197" s="785"/>
      <c r="AK197" s="785"/>
      <c r="AL197" s="785"/>
      <c r="AM197" s="785"/>
      <c r="AN197" s="785"/>
      <c r="AO197" s="785"/>
      <c r="AP197" s="785"/>
      <c r="AQ197" s="785"/>
      <c r="AR197" s="785"/>
      <c r="AS197" s="785"/>
      <c r="AT197" s="785"/>
      <c r="AU197" s="785"/>
      <c r="AV197" s="785"/>
      <c r="AW197" s="785"/>
      <c r="AX197" s="785"/>
      <c r="AY197" s="785"/>
      <c r="AZ197" s="785"/>
      <c r="BA197" s="785"/>
      <c r="BB197" s="785"/>
      <c r="BC197" s="785"/>
      <c r="BD197" s="785"/>
      <c r="BE197" s="785"/>
      <c r="BF197" s="785"/>
      <c r="BG197" s="785"/>
      <c r="BH197" s="785"/>
      <c r="BI197" s="785"/>
      <c r="BJ197" s="785"/>
      <c r="BK197" s="785"/>
      <c r="BL197" s="785"/>
      <c r="BM197" s="785"/>
      <c r="BN197" s="785"/>
      <c r="BO197" s="785"/>
      <c r="BP197" s="785"/>
      <c r="BQ197" s="785"/>
      <c r="BR197" s="785"/>
      <c r="BS197" s="785"/>
      <c r="BT197" s="785"/>
    </row>
    <row r="198" spans="1:72" s="673" customFormat="1" ht="17.25" customHeight="1" x14ac:dyDescent="0.25">
      <c r="A198" s="676"/>
      <c r="B198" s="675"/>
      <c r="C198" s="674"/>
      <c r="E198" s="674"/>
      <c r="O198" s="785"/>
      <c r="P198" s="785"/>
      <c r="Q198" s="785"/>
      <c r="R198" s="785"/>
      <c r="S198" s="785"/>
      <c r="T198" s="785"/>
      <c r="U198" s="785"/>
      <c r="V198" s="785"/>
      <c r="W198" s="785"/>
      <c r="X198" s="785"/>
      <c r="Y198" s="785"/>
      <c r="Z198" s="785"/>
      <c r="AA198" s="785"/>
      <c r="AB198" s="785"/>
      <c r="AC198" s="785"/>
      <c r="AD198" s="785"/>
      <c r="AE198" s="785"/>
      <c r="AF198" s="785"/>
      <c r="AG198" s="785"/>
      <c r="AH198" s="785"/>
      <c r="AI198" s="785"/>
      <c r="AJ198" s="785"/>
      <c r="AK198" s="785"/>
      <c r="AL198" s="785"/>
      <c r="AM198" s="785"/>
      <c r="AN198" s="785"/>
      <c r="AO198" s="785"/>
      <c r="AP198" s="785"/>
      <c r="AQ198" s="785"/>
      <c r="AR198" s="785"/>
      <c r="AS198" s="785"/>
      <c r="AT198" s="785"/>
      <c r="AU198" s="785"/>
      <c r="AV198" s="785"/>
      <c r="AW198" s="785"/>
      <c r="AX198" s="785"/>
      <c r="AY198" s="785"/>
      <c r="AZ198" s="785"/>
      <c r="BA198" s="785"/>
      <c r="BB198" s="785"/>
      <c r="BC198" s="785"/>
      <c r="BD198" s="785"/>
      <c r="BE198" s="785"/>
      <c r="BF198" s="785"/>
      <c r="BG198" s="785"/>
      <c r="BH198" s="785"/>
      <c r="BI198" s="785"/>
      <c r="BJ198" s="785"/>
      <c r="BK198" s="785"/>
      <c r="BL198" s="785"/>
      <c r="BM198" s="785"/>
      <c r="BN198" s="785"/>
      <c r="BO198" s="785"/>
      <c r="BP198" s="785"/>
      <c r="BQ198" s="785"/>
      <c r="BR198" s="785"/>
      <c r="BS198" s="785"/>
      <c r="BT198" s="785"/>
    </row>
    <row r="199" spans="1:72" s="673" customFormat="1" ht="17.25" customHeight="1" x14ac:dyDescent="0.25">
      <c r="A199" s="676"/>
      <c r="B199" s="675"/>
      <c r="C199" s="674"/>
      <c r="E199" s="674"/>
      <c r="O199" s="785"/>
      <c r="P199" s="785"/>
      <c r="Q199" s="785"/>
      <c r="R199" s="785"/>
      <c r="S199" s="785"/>
      <c r="T199" s="785"/>
      <c r="U199" s="785"/>
      <c r="V199" s="785"/>
      <c r="W199" s="785"/>
      <c r="X199" s="785"/>
      <c r="Y199" s="785"/>
      <c r="Z199" s="785"/>
      <c r="AA199" s="785"/>
      <c r="AB199" s="785"/>
      <c r="AC199" s="785"/>
      <c r="AD199" s="785"/>
      <c r="AE199" s="785"/>
      <c r="AF199" s="785"/>
      <c r="AG199" s="785"/>
      <c r="AH199" s="785"/>
      <c r="AI199" s="785"/>
      <c r="AJ199" s="785"/>
      <c r="AK199" s="785"/>
      <c r="AL199" s="785"/>
      <c r="AM199" s="785"/>
      <c r="AN199" s="785"/>
      <c r="AO199" s="785"/>
      <c r="AP199" s="785"/>
      <c r="AQ199" s="785"/>
      <c r="AR199" s="785"/>
      <c r="AS199" s="785"/>
      <c r="AT199" s="785"/>
      <c r="AU199" s="785"/>
      <c r="AV199" s="785"/>
      <c r="AW199" s="785"/>
      <c r="AX199" s="785"/>
      <c r="AY199" s="785"/>
      <c r="AZ199" s="785"/>
      <c r="BA199" s="785"/>
      <c r="BB199" s="785"/>
      <c r="BC199" s="785"/>
      <c r="BD199" s="785"/>
      <c r="BE199" s="785"/>
      <c r="BF199" s="785"/>
      <c r="BG199" s="785"/>
      <c r="BH199" s="785"/>
      <c r="BI199" s="785"/>
      <c r="BJ199" s="785"/>
      <c r="BK199" s="785"/>
      <c r="BL199" s="785"/>
      <c r="BM199" s="785"/>
      <c r="BN199" s="785"/>
      <c r="BO199" s="785"/>
      <c r="BP199" s="785"/>
      <c r="BQ199" s="785"/>
      <c r="BR199" s="785"/>
      <c r="BS199" s="785"/>
      <c r="BT199" s="785"/>
    </row>
    <row r="200" spans="1:72" s="673" customFormat="1" ht="17.25" customHeight="1" x14ac:dyDescent="0.25">
      <c r="A200" s="676"/>
      <c r="B200" s="675"/>
      <c r="C200" s="674"/>
      <c r="E200" s="674"/>
      <c r="O200" s="785"/>
      <c r="P200" s="785"/>
      <c r="Q200" s="785"/>
      <c r="R200" s="785"/>
      <c r="S200" s="785"/>
      <c r="T200" s="785"/>
      <c r="U200" s="785"/>
      <c r="V200" s="785"/>
      <c r="W200" s="785"/>
      <c r="X200" s="785"/>
      <c r="Y200" s="785"/>
      <c r="Z200" s="785"/>
      <c r="AA200" s="785"/>
      <c r="AB200" s="785"/>
      <c r="AC200" s="785"/>
      <c r="AD200" s="785"/>
      <c r="AE200" s="785"/>
      <c r="AF200" s="785"/>
      <c r="AG200" s="785"/>
      <c r="AH200" s="785"/>
      <c r="AI200" s="785"/>
      <c r="AJ200" s="785"/>
      <c r="AK200" s="785"/>
      <c r="AL200" s="785"/>
      <c r="AM200" s="785"/>
      <c r="AN200" s="785"/>
      <c r="AO200" s="785"/>
      <c r="AP200" s="785"/>
      <c r="AQ200" s="785"/>
      <c r="AR200" s="785"/>
      <c r="AS200" s="785"/>
      <c r="AT200" s="785"/>
      <c r="AU200" s="785"/>
      <c r="AV200" s="785"/>
      <c r="AW200" s="785"/>
      <c r="AX200" s="785"/>
      <c r="AY200" s="785"/>
      <c r="AZ200" s="785"/>
      <c r="BA200" s="785"/>
      <c r="BB200" s="785"/>
      <c r="BC200" s="785"/>
      <c r="BD200" s="785"/>
      <c r="BE200" s="785"/>
      <c r="BF200" s="785"/>
      <c r="BG200" s="785"/>
      <c r="BH200" s="785"/>
      <c r="BI200" s="785"/>
      <c r="BJ200" s="785"/>
      <c r="BK200" s="785"/>
      <c r="BL200" s="785"/>
      <c r="BM200" s="785"/>
      <c r="BN200" s="785"/>
      <c r="BO200" s="785"/>
      <c r="BP200" s="785"/>
      <c r="BQ200" s="785"/>
      <c r="BR200" s="785"/>
      <c r="BS200" s="785"/>
      <c r="BT200" s="785"/>
    </row>
    <row r="201" spans="1:72" s="673" customFormat="1" ht="17.25" customHeight="1" x14ac:dyDescent="0.25">
      <c r="A201" s="676"/>
      <c r="B201" s="675"/>
      <c r="C201" s="674"/>
      <c r="E201" s="674"/>
      <c r="O201" s="785"/>
      <c r="P201" s="785"/>
      <c r="Q201" s="785"/>
      <c r="R201" s="785"/>
      <c r="S201" s="785"/>
      <c r="T201" s="785"/>
      <c r="U201" s="785"/>
      <c r="V201" s="785"/>
      <c r="W201" s="785"/>
      <c r="X201" s="785"/>
      <c r="Y201" s="785"/>
      <c r="Z201" s="785"/>
      <c r="AA201" s="785"/>
      <c r="AB201" s="785"/>
      <c r="AC201" s="785"/>
      <c r="AD201" s="785"/>
      <c r="AE201" s="785"/>
      <c r="AF201" s="785"/>
      <c r="AG201" s="785"/>
      <c r="AH201" s="785"/>
      <c r="AI201" s="785"/>
      <c r="AJ201" s="785"/>
      <c r="AK201" s="785"/>
      <c r="AL201" s="785"/>
      <c r="AM201" s="785"/>
      <c r="AN201" s="785"/>
      <c r="AO201" s="785"/>
      <c r="AP201" s="785"/>
      <c r="AQ201" s="785"/>
      <c r="AR201" s="785"/>
      <c r="AS201" s="785"/>
      <c r="AT201" s="785"/>
      <c r="AU201" s="785"/>
      <c r="AV201" s="785"/>
      <c r="AW201" s="785"/>
      <c r="AX201" s="785"/>
      <c r="AY201" s="785"/>
      <c r="AZ201" s="785"/>
      <c r="BA201" s="785"/>
      <c r="BB201" s="785"/>
      <c r="BC201" s="785"/>
      <c r="BD201" s="785"/>
      <c r="BE201" s="785"/>
      <c r="BF201" s="785"/>
      <c r="BG201" s="785"/>
      <c r="BH201" s="785"/>
      <c r="BI201" s="785"/>
      <c r="BJ201" s="785"/>
      <c r="BK201" s="785"/>
      <c r="BL201" s="785"/>
      <c r="BM201" s="785"/>
      <c r="BN201" s="785"/>
      <c r="BO201" s="785"/>
      <c r="BP201" s="785"/>
      <c r="BQ201" s="785"/>
      <c r="BR201" s="785"/>
      <c r="BS201" s="785"/>
      <c r="BT201" s="785"/>
    </row>
    <row r="202" spans="1:72" s="673" customFormat="1" ht="17.25" customHeight="1" x14ac:dyDescent="0.25">
      <c r="A202" s="676"/>
      <c r="B202" s="675"/>
      <c r="C202" s="674"/>
      <c r="E202" s="674"/>
      <c r="O202" s="785"/>
      <c r="P202" s="785"/>
      <c r="Q202" s="785"/>
      <c r="R202" s="785"/>
      <c r="S202" s="785"/>
      <c r="T202" s="785"/>
      <c r="U202" s="785"/>
      <c r="V202" s="785"/>
      <c r="W202" s="785"/>
      <c r="X202" s="785"/>
      <c r="Y202" s="785"/>
      <c r="Z202" s="785"/>
      <c r="AA202" s="785"/>
      <c r="AB202" s="785"/>
      <c r="AC202" s="785"/>
      <c r="AD202" s="785"/>
      <c r="AE202" s="785"/>
      <c r="AF202" s="785"/>
      <c r="AG202" s="785"/>
      <c r="AH202" s="785"/>
      <c r="AI202" s="785"/>
      <c r="AJ202" s="785"/>
      <c r="AK202" s="785"/>
      <c r="AL202" s="785"/>
      <c r="AM202" s="785"/>
      <c r="AN202" s="785"/>
      <c r="AO202" s="785"/>
      <c r="AP202" s="785"/>
      <c r="AQ202" s="785"/>
      <c r="AR202" s="785"/>
      <c r="AS202" s="785"/>
      <c r="AT202" s="785"/>
      <c r="AU202" s="785"/>
      <c r="AV202" s="785"/>
      <c r="AW202" s="785"/>
      <c r="AX202" s="785"/>
      <c r="AY202" s="785"/>
      <c r="AZ202" s="785"/>
      <c r="BA202" s="785"/>
      <c r="BB202" s="785"/>
      <c r="BC202" s="785"/>
      <c r="BD202" s="785"/>
      <c r="BE202" s="785"/>
      <c r="BF202" s="785"/>
      <c r="BG202" s="785"/>
      <c r="BH202" s="785"/>
      <c r="BI202" s="785"/>
      <c r="BJ202" s="785"/>
      <c r="BK202" s="785"/>
      <c r="BL202" s="785"/>
      <c r="BM202" s="785"/>
      <c r="BN202" s="785"/>
      <c r="BO202" s="785"/>
      <c r="BP202" s="785"/>
      <c r="BQ202" s="785"/>
      <c r="BR202" s="785"/>
      <c r="BS202" s="785"/>
      <c r="BT202" s="785"/>
    </row>
    <row r="203" spans="1:72" s="673" customFormat="1" ht="17.25" customHeight="1" x14ac:dyDescent="0.25">
      <c r="A203" s="676"/>
      <c r="B203" s="675"/>
      <c r="C203" s="674"/>
      <c r="E203" s="674"/>
      <c r="O203" s="785"/>
      <c r="P203" s="785"/>
      <c r="Q203" s="785"/>
      <c r="R203" s="785"/>
      <c r="S203" s="785"/>
      <c r="T203" s="785"/>
      <c r="U203" s="785"/>
      <c r="V203" s="785"/>
      <c r="W203" s="785"/>
      <c r="X203" s="785"/>
      <c r="Y203" s="785"/>
      <c r="Z203" s="785"/>
      <c r="AA203" s="785"/>
      <c r="AB203" s="785"/>
      <c r="AC203" s="785"/>
      <c r="AD203" s="785"/>
      <c r="AE203" s="785"/>
      <c r="AF203" s="785"/>
      <c r="AG203" s="785"/>
      <c r="AH203" s="785"/>
      <c r="AI203" s="785"/>
      <c r="AJ203" s="785"/>
      <c r="AK203" s="785"/>
      <c r="AL203" s="785"/>
      <c r="AM203" s="785"/>
      <c r="AN203" s="785"/>
      <c r="AO203" s="785"/>
      <c r="AP203" s="785"/>
      <c r="AQ203" s="785"/>
      <c r="AR203" s="785"/>
      <c r="AS203" s="785"/>
      <c r="AT203" s="785"/>
      <c r="AU203" s="785"/>
      <c r="AV203" s="785"/>
      <c r="AW203" s="785"/>
      <c r="AX203" s="785"/>
      <c r="AY203" s="785"/>
      <c r="AZ203" s="785"/>
      <c r="BA203" s="785"/>
      <c r="BB203" s="785"/>
      <c r="BC203" s="785"/>
      <c r="BD203" s="785"/>
      <c r="BE203" s="785"/>
      <c r="BF203" s="785"/>
      <c r="BG203" s="785"/>
      <c r="BH203" s="785"/>
      <c r="BI203" s="785"/>
      <c r="BJ203" s="785"/>
      <c r="BK203" s="785"/>
      <c r="BL203" s="785"/>
      <c r="BM203" s="785"/>
      <c r="BN203" s="785"/>
      <c r="BO203" s="785"/>
      <c r="BP203" s="785"/>
      <c r="BQ203" s="785"/>
      <c r="BR203" s="785"/>
      <c r="BS203" s="785"/>
      <c r="BT203" s="785"/>
    </row>
    <row r="204" spans="1:72" s="673" customFormat="1" ht="17.25" customHeight="1" x14ac:dyDescent="0.25">
      <c r="A204" s="676"/>
      <c r="B204" s="675"/>
      <c r="C204" s="674"/>
      <c r="E204" s="674"/>
      <c r="O204" s="785"/>
      <c r="P204" s="785"/>
      <c r="Q204" s="785"/>
      <c r="R204" s="785"/>
      <c r="S204" s="785"/>
      <c r="T204" s="785"/>
      <c r="U204" s="785"/>
      <c r="V204" s="785"/>
      <c r="W204" s="785"/>
      <c r="X204" s="785"/>
      <c r="Y204" s="785"/>
      <c r="Z204" s="785"/>
      <c r="AA204" s="785"/>
      <c r="AB204" s="785"/>
      <c r="AC204" s="785"/>
      <c r="AD204" s="785"/>
      <c r="AE204" s="785"/>
      <c r="AF204" s="785"/>
      <c r="AG204" s="785"/>
      <c r="AH204" s="785"/>
      <c r="AI204" s="785"/>
      <c r="AJ204" s="785"/>
      <c r="AK204" s="785"/>
      <c r="AL204" s="785"/>
      <c r="AM204" s="785"/>
      <c r="AN204" s="785"/>
      <c r="AO204" s="785"/>
      <c r="AP204" s="785"/>
      <c r="AQ204" s="785"/>
      <c r="AR204" s="785"/>
      <c r="AS204" s="785"/>
      <c r="AT204" s="785"/>
      <c r="AU204" s="785"/>
      <c r="AV204" s="785"/>
      <c r="AW204" s="785"/>
      <c r="AX204" s="785"/>
      <c r="AY204" s="785"/>
      <c r="AZ204" s="785"/>
      <c r="BA204" s="785"/>
      <c r="BB204" s="785"/>
      <c r="BC204" s="785"/>
      <c r="BD204" s="785"/>
      <c r="BE204" s="785"/>
      <c r="BF204" s="785"/>
      <c r="BG204" s="785"/>
      <c r="BH204" s="785"/>
      <c r="BI204" s="785"/>
      <c r="BJ204" s="785"/>
      <c r="BK204" s="785"/>
      <c r="BL204" s="785"/>
      <c r="BM204" s="785"/>
      <c r="BN204" s="785"/>
      <c r="BO204" s="785"/>
      <c r="BP204" s="785"/>
      <c r="BQ204" s="785"/>
      <c r="BR204" s="785"/>
      <c r="BS204" s="785"/>
      <c r="BT204" s="785"/>
    </row>
    <row r="205" spans="1:72" s="673" customFormat="1" ht="17.25" customHeight="1" x14ac:dyDescent="0.25">
      <c r="A205" s="676"/>
      <c r="B205" s="675"/>
      <c r="C205" s="674"/>
      <c r="E205" s="674"/>
      <c r="O205" s="785"/>
      <c r="P205" s="785"/>
      <c r="Q205" s="785"/>
      <c r="R205" s="785"/>
      <c r="S205" s="785"/>
      <c r="T205" s="785"/>
      <c r="U205" s="785"/>
      <c r="V205" s="785"/>
      <c r="W205" s="785"/>
      <c r="X205" s="785"/>
      <c r="Y205" s="785"/>
      <c r="Z205" s="785"/>
      <c r="AA205" s="785"/>
      <c r="AB205" s="785"/>
      <c r="AC205" s="785"/>
      <c r="AD205" s="785"/>
      <c r="AE205" s="785"/>
      <c r="AF205" s="785"/>
      <c r="AG205" s="785"/>
      <c r="AH205" s="785"/>
      <c r="AI205" s="785"/>
      <c r="AJ205" s="785"/>
      <c r="AK205" s="785"/>
      <c r="AL205" s="785"/>
      <c r="AM205" s="785"/>
      <c r="AN205" s="785"/>
      <c r="AO205" s="785"/>
      <c r="AP205" s="785"/>
      <c r="AQ205" s="785"/>
      <c r="AR205" s="785"/>
      <c r="AS205" s="785"/>
      <c r="AT205" s="785"/>
      <c r="AU205" s="785"/>
      <c r="AV205" s="785"/>
      <c r="AW205" s="785"/>
      <c r="AX205" s="785"/>
      <c r="AY205" s="785"/>
      <c r="AZ205" s="785"/>
      <c r="BA205" s="785"/>
      <c r="BB205" s="785"/>
      <c r="BC205" s="785"/>
      <c r="BD205" s="785"/>
      <c r="BE205" s="785"/>
      <c r="BF205" s="785"/>
      <c r="BG205" s="785"/>
      <c r="BH205" s="785"/>
      <c r="BI205" s="785"/>
      <c r="BJ205" s="785"/>
      <c r="BK205" s="785"/>
      <c r="BL205" s="785"/>
      <c r="BM205" s="785"/>
      <c r="BN205" s="785"/>
      <c r="BO205" s="785"/>
      <c r="BP205" s="785"/>
      <c r="BQ205" s="785"/>
      <c r="BR205" s="785"/>
      <c r="BS205" s="785"/>
      <c r="BT205" s="785"/>
    </row>
    <row r="206" spans="1:72" s="673" customFormat="1" ht="17.25" customHeight="1" x14ac:dyDescent="0.25">
      <c r="A206" s="676"/>
      <c r="B206" s="675"/>
      <c r="C206" s="674"/>
      <c r="E206" s="674"/>
      <c r="O206" s="785"/>
      <c r="P206" s="785"/>
      <c r="Q206" s="785"/>
      <c r="R206" s="785"/>
      <c r="S206" s="785"/>
      <c r="T206" s="785"/>
      <c r="U206" s="785"/>
      <c r="V206" s="785"/>
      <c r="W206" s="785"/>
      <c r="X206" s="785"/>
      <c r="Y206" s="785"/>
      <c r="Z206" s="785"/>
      <c r="AA206" s="785"/>
      <c r="AB206" s="785"/>
      <c r="AC206" s="785"/>
      <c r="AD206" s="785"/>
      <c r="AE206" s="785"/>
      <c r="AF206" s="785"/>
      <c r="AG206" s="785"/>
      <c r="AH206" s="785"/>
      <c r="AI206" s="785"/>
      <c r="AJ206" s="785"/>
      <c r="AK206" s="785"/>
      <c r="AL206" s="785"/>
      <c r="AM206" s="785"/>
      <c r="AN206" s="785"/>
      <c r="AO206" s="785"/>
      <c r="AP206" s="785"/>
      <c r="AQ206" s="785"/>
      <c r="AR206" s="785"/>
      <c r="AS206" s="785"/>
      <c r="AT206" s="785"/>
      <c r="AU206" s="785"/>
      <c r="AV206" s="785"/>
      <c r="AW206" s="785"/>
      <c r="AX206" s="785"/>
      <c r="AY206" s="785"/>
      <c r="AZ206" s="785"/>
      <c r="BA206" s="785"/>
      <c r="BB206" s="785"/>
      <c r="BC206" s="785"/>
      <c r="BD206" s="785"/>
      <c r="BE206" s="785"/>
      <c r="BF206" s="785"/>
      <c r="BG206" s="785"/>
      <c r="BH206" s="785"/>
      <c r="BI206" s="785"/>
      <c r="BJ206" s="785"/>
      <c r="BK206" s="785"/>
      <c r="BL206" s="785"/>
      <c r="BM206" s="785"/>
      <c r="BN206" s="785"/>
      <c r="BO206" s="785"/>
      <c r="BP206" s="785"/>
      <c r="BQ206" s="785"/>
      <c r="BR206" s="785"/>
      <c r="BS206" s="785"/>
      <c r="BT206" s="785"/>
    </row>
    <row r="207" spans="1:72" s="673" customFormat="1" ht="17.25" customHeight="1" x14ac:dyDescent="0.25">
      <c r="A207" s="676"/>
      <c r="B207" s="675"/>
      <c r="C207" s="674"/>
      <c r="E207" s="674"/>
      <c r="O207" s="785"/>
      <c r="P207" s="785"/>
      <c r="Q207" s="785"/>
      <c r="R207" s="785"/>
      <c r="S207" s="785"/>
      <c r="T207" s="785"/>
      <c r="U207" s="785"/>
      <c r="V207" s="785"/>
      <c r="W207" s="785"/>
      <c r="X207" s="785"/>
      <c r="Y207" s="785"/>
      <c r="Z207" s="785"/>
      <c r="AA207" s="785"/>
      <c r="AB207" s="785"/>
      <c r="AC207" s="785"/>
      <c r="AD207" s="785"/>
      <c r="AE207" s="785"/>
      <c r="AF207" s="785"/>
      <c r="AG207" s="785"/>
      <c r="AH207" s="785"/>
      <c r="AI207" s="785"/>
      <c r="AJ207" s="785"/>
      <c r="AK207" s="785"/>
      <c r="AL207" s="785"/>
      <c r="AM207" s="785"/>
      <c r="AN207" s="785"/>
      <c r="AO207" s="785"/>
      <c r="AP207" s="785"/>
      <c r="AQ207" s="785"/>
      <c r="AR207" s="785"/>
      <c r="AS207" s="785"/>
      <c r="AT207" s="785"/>
      <c r="AU207" s="785"/>
      <c r="AV207" s="785"/>
      <c r="AW207" s="785"/>
      <c r="AX207" s="785"/>
      <c r="AY207" s="785"/>
      <c r="AZ207" s="785"/>
      <c r="BA207" s="785"/>
      <c r="BB207" s="785"/>
      <c r="BC207" s="785"/>
      <c r="BD207" s="785"/>
      <c r="BE207" s="785"/>
      <c r="BF207" s="785"/>
      <c r="BG207" s="785"/>
      <c r="BH207" s="785"/>
      <c r="BI207" s="785"/>
      <c r="BJ207" s="785"/>
      <c r="BK207" s="785"/>
      <c r="BL207" s="785"/>
      <c r="BM207" s="785"/>
      <c r="BN207" s="785"/>
      <c r="BO207" s="785"/>
      <c r="BP207" s="785"/>
      <c r="BQ207" s="785"/>
      <c r="BR207" s="785"/>
      <c r="BS207" s="785"/>
      <c r="BT207" s="785"/>
    </row>
    <row r="208" spans="1:72" s="673" customFormat="1" ht="17.25" customHeight="1" x14ac:dyDescent="0.25">
      <c r="A208" s="676"/>
      <c r="B208" s="675"/>
      <c r="C208" s="674"/>
      <c r="E208" s="674"/>
      <c r="O208" s="785"/>
      <c r="P208" s="785"/>
      <c r="Q208" s="785"/>
      <c r="R208" s="785"/>
      <c r="S208" s="785"/>
      <c r="T208" s="785"/>
      <c r="U208" s="785"/>
      <c r="V208" s="785"/>
      <c r="W208" s="785"/>
      <c r="X208" s="785"/>
      <c r="Y208" s="785"/>
      <c r="Z208" s="785"/>
      <c r="AA208" s="785"/>
      <c r="AB208" s="785"/>
      <c r="AC208" s="785"/>
      <c r="AD208" s="785"/>
      <c r="AE208" s="785"/>
      <c r="AF208" s="785"/>
      <c r="AG208" s="785"/>
      <c r="AH208" s="785"/>
      <c r="AI208" s="785"/>
      <c r="AJ208" s="785"/>
      <c r="AK208" s="785"/>
      <c r="AL208" s="785"/>
      <c r="AM208" s="785"/>
      <c r="AN208" s="785"/>
      <c r="AO208" s="785"/>
      <c r="AP208" s="785"/>
      <c r="AQ208" s="785"/>
      <c r="AR208" s="785"/>
      <c r="AS208" s="785"/>
      <c r="AT208" s="785"/>
      <c r="AU208" s="785"/>
      <c r="AV208" s="785"/>
      <c r="AW208" s="785"/>
      <c r="AX208" s="785"/>
      <c r="AY208" s="785"/>
      <c r="AZ208" s="785"/>
      <c r="BA208" s="785"/>
      <c r="BB208" s="785"/>
      <c r="BC208" s="785"/>
      <c r="BD208" s="785"/>
      <c r="BE208" s="785"/>
      <c r="BF208" s="785"/>
      <c r="BG208" s="785"/>
      <c r="BH208" s="785"/>
      <c r="BI208" s="785"/>
      <c r="BJ208" s="785"/>
      <c r="BK208" s="785"/>
      <c r="BL208" s="785"/>
      <c r="BM208" s="785"/>
      <c r="BN208" s="785"/>
      <c r="BO208" s="785"/>
      <c r="BP208" s="785"/>
      <c r="BQ208" s="785"/>
      <c r="BR208" s="785"/>
      <c r="BS208" s="785"/>
      <c r="BT208" s="785"/>
    </row>
    <row r="209" spans="1:72" s="673" customFormat="1" ht="17.25" customHeight="1" x14ac:dyDescent="0.25">
      <c r="A209" s="676"/>
      <c r="B209" s="675"/>
      <c r="C209" s="674"/>
      <c r="E209" s="674"/>
      <c r="O209" s="785"/>
      <c r="P209" s="785"/>
      <c r="Q209" s="785"/>
      <c r="R209" s="785"/>
      <c r="S209" s="785"/>
      <c r="T209" s="785"/>
      <c r="U209" s="785"/>
      <c r="V209" s="785"/>
      <c r="W209" s="785"/>
      <c r="X209" s="785"/>
      <c r="Y209" s="785"/>
      <c r="Z209" s="785"/>
      <c r="AA209" s="785"/>
      <c r="AB209" s="785"/>
      <c r="AC209" s="785"/>
      <c r="AD209" s="785"/>
      <c r="AE209" s="785"/>
      <c r="AF209" s="785"/>
      <c r="AG209" s="785"/>
      <c r="AH209" s="785"/>
      <c r="AI209" s="785"/>
      <c r="AJ209" s="785"/>
      <c r="AK209" s="785"/>
      <c r="AL209" s="785"/>
      <c r="AM209" s="785"/>
      <c r="AN209" s="785"/>
      <c r="AO209" s="785"/>
      <c r="AP209" s="785"/>
      <c r="AQ209" s="785"/>
      <c r="AR209" s="785"/>
      <c r="AS209" s="785"/>
      <c r="AT209" s="785"/>
      <c r="AU209" s="785"/>
      <c r="AV209" s="785"/>
      <c r="AW209" s="785"/>
      <c r="AX209" s="785"/>
      <c r="AY209" s="785"/>
      <c r="AZ209" s="785"/>
      <c r="BA209" s="785"/>
      <c r="BB209" s="785"/>
      <c r="BC209" s="785"/>
      <c r="BD209" s="785"/>
      <c r="BE209" s="785"/>
      <c r="BF209" s="785"/>
      <c r="BG209" s="785"/>
      <c r="BH209" s="785"/>
      <c r="BI209" s="785"/>
      <c r="BJ209" s="785"/>
      <c r="BK209" s="785"/>
      <c r="BL209" s="785"/>
      <c r="BM209" s="785"/>
      <c r="BN209" s="785"/>
      <c r="BO209" s="785"/>
      <c r="BP209" s="785"/>
      <c r="BQ209" s="785"/>
      <c r="BR209" s="785"/>
      <c r="BS209" s="785"/>
      <c r="BT209" s="785"/>
    </row>
    <row r="210" spans="1:72" s="673" customFormat="1" ht="17.25" customHeight="1" x14ac:dyDescent="0.25">
      <c r="A210" s="676"/>
      <c r="B210" s="675"/>
      <c r="C210" s="674"/>
      <c r="E210" s="674"/>
      <c r="O210" s="785"/>
      <c r="P210" s="785"/>
      <c r="Q210" s="785"/>
      <c r="R210" s="785"/>
      <c r="S210" s="785"/>
      <c r="T210" s="785"/>
      <c r="U210" s="785"/>
      <c r="V210" s="785"/>
      <c r="W210" s="785"/>
      <c r="X210" s="785"/>
      <c r="Y210" s="785"/>
      <c r="Z210" s="785"/>
      <c r="AA210" s="785"/>
      <c r="AB210" s="785"/>
      <c r="AC210" s="785"/>
      <c r="AD210" s="785"/>
      <c r="AE210" s="785"/>
      <c r="AF210" s="785"/>
      <c r="AG210" s="785"/>
      <c r="AH210" s="785"/>
      <c r="AI210" s="785"/>
      <c r="AJ210" s="785"/>
      <c r="AK210" s="785"/>
      <c r="AL210" s="785"/>
      <c r="AM210" s="785"/>
      <c r="AN210" s="785"/>
      <c r="AO210" s="785"/>
      <c r="AP210" s="785"/>
      <c r="AQ210" s="785"/>
      <c r="AR210" s="785"/>
      <c r="AS210" s="785"/>
      <c r="AT210" s="785"/>
      <c r="AU210" s="785"/>
      <c r="AV210" s="785"/>
      <c r="AW210" s="785"/>
      <c r="AX210" s="785"/>
      <c r="AY210" s="785"/>
      <c r="AZ210" s="785"/>
      <c r="BA210" s="785"/>
      <c r="BB210" s="785"/>
      <c r="BC210" s="785"/>
      <c r="BD210" s="785"/>
      <c r="BE210" s="785"/>
      <c r="BF210" s="785"/>
      <c r="BG210" s="785"/>
      <c r="BH210" s="785"/>
      <c r="BI210" s="785"/>
      <c r="BJ210" s="785"/>
      <c r="BK210" s="785"/>
      <c r="BL210" s="785"/>
      <c r="BM210" s="785"/>
      <c r="BN210" s="785"/>
      <c r="BO210" s="785"/>
      <c r="BP210" s="785"/>
      <c r="BQ210" s="785"/>
      <c r="BR210" s="785"/>
      <c r="BS210" s="785"/>
      <c r="BT210" s="785"/>
    </row>
    <row r="211" spans="1:72" s="673" customFormat="1" ht="17.25" customHeight="1" x14ac:dyDescent="0.25">
      <c r="A211" s="676"/>
      <c r="B211" s="675"/>
      <c r="C211" s="674"/>
      <c r="E211" s="674"/>
      <c r="O211" s="785"/>
      <c r="P211" s="785"/>
      <c r="Q211" s="785"/>
      <c r="R211" s="785"/>
      <c r="S211" s="785"/>
      <c r="T211" s="785"/>
      <c r="U211" s="785"/>
      <c r="V211" s="785"/>
      <c r="W211" s="785"/>
      <c r="X211" s="785"/>
      <c r="Y211" s="785"/>
      <c r="Z211" s="785"/>
      <c r="AA211" s="785"/>
      <c r="AB211" s="785"/>
      <c r="AC211" s="785"/>
      <c r="AD211" s="785"/>
      <c r="AE211" s="785"/>
      <c r="AF211" s="785"/>
      <c r="AG211" s="785"/>
      <c r="AH211" s="785"/>
      <c r="AI211" s="785"/>
      <c r="AJ211" s="785"/>
      <c r="AK211" s="785"/>
      <c r="AL211" s="785"/>
      <c r="AM211" s="785"/>
      <c r="AN211" s="785"/>
      <c r="AO211" s="785"/>
      <c r="AP211" s="785"/>
      <c r="AQ211" s="785"/>
      <c r="AR211" s="785"/>
      <c r="AS211" s="785"/>
      <c r="AT211" s="785"/>
      <c r="AU211" s="785"/>
      <c r="AV211" s="785"/>
      <c r="AW211" s="785"/>
      <c r="AX211" s="785"/>
      <c r="AY211" s="785"/>
      <c r="AZ211" s="785"/>
      <c r="BA211" s="785"/>
      <c r="BB211" s="785"/>
      <c r="BC211" s="785"/>
      <c r="BD211" s="785"/>
      <c r="BE211" s="785"/>
      <c r="BF211" s="785"/>
      <c r="BG211" s="785"/>
      <c r="BH211" s="785"/>
      <c r="BI211" s="785"/>
      <c r="BJ211" s="785"/>
      <c r="BK211" s="785"/>
      <c r="BL211" s="785"/>
      <c r="BM211" s="785"/>
      <c r="BN211" s="785"/>
      <c r="BO211" s="785"/>
      <c r="BP211" s="785"/>
      <c r="BQ211" s="785"/>
      <c r="BR211" s="785"/>
      <c r="BS211" s="785"/>
      <c r="BT211" s="785"/>
    </row>
    <row r="212" spans="1:72" s="673" customFormat="1" ht="17.25" customHeight="1" x14ac:dyDescent="0.25">
      <c r="A212" s="676"/>
      <c r="B212" s="675"/>
      <c r="C212" s="674"/>
      <c r="E212" s="674"/>
      <c r="O212" s="785"/>
      <c r="P212" s="785"/>
      <c r="Q212" s="785"/>
      <c r="R212" s="785"/>
      <c r="S212" s="785"/>
      <c r="T212" s="785"/>
      <c r="U212" s="785"/>
      <c r="V212" s="785"/>
      <c r="W212" s="785"/>
      <c r="X212" s="785"/>
      <c r="Y212" s="785"/>
      <c r="Z212" s="785"/>
      <c r="AA212" s="785"/>
      <c r="AB212" s="785"/>
      <c r="AC212" s="785"/>
      <c r="AD212" s="785"/>
      <c r="AE212" s="785"/>
      <c r="AF212" s="785"/>
      <c r="AG212" s="785"/>
      <c r="AH212" s="785"/>
      <c r="AI212" s="785"/>
      <c r="AJ212" s="785"/>
      <c r="AK212" s="785"/>
      <c r="AL212" s="785"/>
      <c r="AM212" s="785"/>
      <c r="AN212" s="785"/>
      <c r="AO212" s="785"/>
      <c r="AP212" s="785"/>
      <c r="AQ212" s="785"/>
      <c r="AR212" s="785"/>
      <c r="AS212" s="785"/>
      <c r="AT212" s="785"/>
      <c r="AU212" s="785"/>
      <c r="AV212" s="785"/>
      <c r="AW212" s="785"/>
      <c r="AX212" s="785"/>
      <c r="AY212" s="785"/>
      <c r="AZ212" s="785"/>
      <c r="BA212" s="785"/>
      <c r="BB212" s="785"/>
      <c r="BC212" s="785"/>
      <c r="BD212" s="785"/>
      <c r="BE212" s="785"/>
      <c r="BF212" s="785"/>
      <c r="BG212" s="785"/>
      <c r="BH212" s="785"/>
      <c r="BI212" s="785"/>
      <c r="BJ212" s="785"/>
      <c r="BK212" s="785"/>
      <c r="BL212" s="785"/>
      <c r="BM212" s="785"/>
      <c r="BN212" s="785"/>
      <c r="BO212" s="785"/>
      <c r="BP212" s="785"/>
      <c r="BQ212" s="785"/>
      <c r="BR212" s="785"/>
      <c r="BS212" s="785"/>
      <c r="BT212" s="785"/>
    </row>
  </sheetData>
  <sheetProtection password="C3A6" sheet="1" objects="1" scenarios="1" selectLockedCells="1"/>
  <mergeCells count="147">
    <mergeCell ref="A1:A3"/>
    <mergeCell ref="B1:B3"/>
    <mergeCell ref="F80:N80"/>
    <mergeCell ref="F62:N62"/>
    <mergeCell ref="F53:N53"/>
    <mergeCell ref="F54:N54"/>
    <mergeCell ref="F28:N28"/>
    <mergeCell ref="F25:N25"/>
    <mergeCell ref="F23:N23"/>
    <mergeCell ref="F24:N24"/>
    <mergeCell ref="F26:N26"/>
    <mergeCell ref="F27:N27"/>
    <mergeCell ref="F22:N22"/>
    <mergeCell ref="F36:N36"/>
    <mergeCell ref="F35:N35"/>
    <mergeCell ref="F37:N37"/>
    <mergeCell ref="F66:N66"/>
    <mergeCell ref="F57:N57"/>
    <mergeCell ref="F56:N56"/>
    <mergeCell ref="F55:N55"/>
    <mergeCell ref="F58:N58"/>
    <mergeCell ref="F61:N61"/>
    <mergeCell ref="F60:N60"/>
    <mergeCell ref="F59:N59"/>
    <mergeCell ref="F126:N126"/>
    <mergeCell ref="F47:N47"/>
    <mergeCell ref="F29:N29"/>
    <mergeCell ref="F30:N30"/>
    <mergeCell ref="F31:N31"/>
    <mergeCell ref="F32:N32"/>
    <mergeCell ref="F33:N33"/>
    <mergeCell ref="F34:N34"/>
    <mergeCell ref="F63:N63"/>
    <mergeCell ref="F64:N64"/>
    <mergeCell ref="F65:N65"/>
    <mergeCell ref="F42:N42"/>
    <mergeCell ref="F43:N43"/>
    <mergeCell ref="F44:N44"/>
    <mergeCell ref="F39:N39"/>
    <mergeCell ref="F40:N40"/>
    <mergeCell ref="F45:N45"/>
    <mergeCell ref="F46:N46"/>
    <mergeCell ref="F48:N48"/>
    <mergeCell ref="F41:N41"/>
    <mergeCell ref="F38:N38"/>
    <mergeCell ref="F49:N49"/>
    <mergeCell ref="F50:N50"/>
    <mergeCell ref="F51:N51"/>
    <mergeCell ref="F52:N52"/>
    <mergeCell ref="F81:N81"/>
    <mergeCell ref="F76:N76"/>
    <mergeCell ref="F77:N77"/>
    <mergeCell ref="F75:N75"/>
    <mergeCell ref="F72:N72"/>
    <mergeCell ref="F69:N69"/>
    <mergeCell ref="F71:N71"/>
    <mergeCell ref="F70:N70"/>
    <mergeCell ref="F73:N73"/>
    <mergeCell ref="F74:N74"/>
    <mergeCell ref="F4:N4"/>
    <mergeCell ref="F7:N7"/>
    <mergeCell ref="F10:N10"/>
    <mergeCell ref="F88:N88"/>
    <mergeCell ref="F89:N89"/>
    <mergeCell ref="F8:N8"/>
    <mergeCell ref="F19:N19"/>
    <mergeCell ref="F20:N20"/>
    <mergeCell ref="F21:N21"/>
    <mergeCell ref="F5:N5"/>
    <mergeCell ref="F9:N9"/>
    <mergeCell ref="F11:N11"/>
    <mergeCell ref="F12:N12"/>
    <mergeCell ref="F6:N6"/>
    <mergeCell ref="F16:N16"/>
    <mergeCell ref="F17:N17"/>
    <mergeCell ref="F18:N18"/>
    <mergeCell ref="F13:N13"/>
    <mergeCell ref="F14:N14"/>
    <mergeCell ref="F15:N15"/>
    <mergeCell ref="F67:N67"/>
    <mergeCell ref="F68:N68"/>
    <mergeCell ref="F79:N79"/>
    <mergeCell ref="F78:N78"/>
    <mergeCell ref="F90:N90"/>
    <mergeCell ref="F91:N91"/>
    <mergeCell ref="F92:N92"/>
    <mergeCell ref="F87:N87"/>
    <mergeCell ref="F82:N82"/>
    <mergeCell ref="F83:N83"/>
    <mergeCell ref="F84:N84"/>
    <mergeCell ref="F85:N85"/>
    <mergeCell ref="F86:N86"/>
    <mergeCell ref="F101:N101"/>
    <mergeCell ref="F98:N98"/>
    <mergeCell ref="F99:N99"/>
    <mergeCell ref="F100:N100"/>
    <mergeCell ref="F102:N102"/>
    <mergeCell ref="F93:N93"/>
    <mergeCell ref="F94:N94"/>
    <mergeCell ref="F95:N95"/>
    <mergeCell ref="F96:N96"/>
    <mergeCell ref="F97:N97"/>
    <mergeCell ref="F108:N108"/>
    <mergeCell ref="F109:N109"/>
    <mergeCell ref="F110:N110"/>
    <mergeCell ref="F111:N111"/>
    <mergeCell ref="F112:N112"/>
    <mergeCell ref="F103:N103"/>
    <mergeCell ref="F105:N105"/>
    <mergeCell ref="F106:N106"/>
    <mergeCell ref="F107:N107"/>
    <mergeCell ref="F104:N104"/>
    <mergeCell ref="F118:N118"/>
    <mergeCell ref="F119:N119"/>
    <mergeCell ref="F120:N120"/>
    <mergeCell ref="F121:N121"/>
    <mergeCell ref="F123:N123"/>
    <mergeCell ref="F122:N122"/>
    <mergeCell ref="F113:N113"/>
    <mergeCell ref="F114:N114"/>
    <mergeCell ref="F115:N115"/>
    <mergeCell ref="F116:N116"/>
    <mergeCell ref="F117:N117"/>
    <mergeCell ref="F148:N148"/>
    <mergeCell ref="F146:N146"/>
    <mergeCell ref="F147:N147"/>
    <mergeCell ref="F124:N124"/>
    <mergeCell ref="F143:N143"/>
    <mergeCell ref="F144:N144"/>
    <mergeCell ref="F141:N141"/>
    <mergeCell ref="F135:N135"/>
    <mergeCell ref="F139:N139"/>
    <mergeCell ref="F125:N125"/>
    <mergeCell ref="F145:N145"/>
    <mergeCell ref="F142:N142"/>
    <mergeCell ref="F137:N137"/>
    <mergeCell ref="F138:N138"/>
    <mergeCell ref="F132:N132"/>
    <mergeCell ref="F130:N130"/>
    <mergeCell ref="F136:N136"/>
    <mergeCell ref="F129:N129"/>
    <mergeCell ref="F140:N140"/>
    <mergeCell ref="F133:N133"/>
    <mergeCell ref="F127:N127"/>
    <mergeCell ref="F134:N134"/>
    <mergeCell ref="F128:N128"/>
    <mergeCell ref="F131:N131"/>
  </mergeCells>
  <dataValidations count="1">
    <dataValidation type="list" allowBlank="1" showInputMessage="1" showErrorMessage="1" sqref="C155" xr:uid="{00000000-0002-0000-0100-000000000000}">
      <formula1>$A$147:$A$148</formula1>
    </dataValidation>
  </dataValidations>
  <printOptions horizontalCentered="1"/>
  <pageMargins left="0.70866141732283472" right="0.70866141732283472" top="0.78740157480314965" bottom="0.78740157480314965"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tabColor theme="3" tint="0.39997558519241921"/>
    <pageSetUpPr fitToPage="1"/>
  </sheetPr>
  <dimension ref="B1:CZ595"/>
  <sheetViews>
    <sheetView showGridLines="0" tabSelected="1" view="pageBreakPreview" zoomScale="90" zoomScaleNormal="100" zoomScaleSheetLayoutView="90" workbookViewId="0">
      <pane xSplit="6" ySplit="9" topLeftCell="G232" activePane="bottomRight" state="frozen"/>
      <selection activeCell="B139" sqref="B139:C139"/>
      <selection pane="topRight" activeCell="B139" sqref="B139:C139"/>
      <selection pane="bottomLeft" activeCell="B139" sqref="B139:C139"/>
      <selection pane="bottomRight" activeCell="AP223" sqref="AP223"/>
    </sheetView>
  </sheetViews>
  <sheetFormatPr defaultRowHeight="15" x14ac:dyDescent="0.25"/>
  <cols>
    <col min="1" max="1" width="1.5703125" customWidth="1"/>
    <col min="2" max="2" width="8" customWidth="1"/>
    <col min="3" max="3" width="49.140625" customWidth="1"/>
    <col min="4" max="4" width="7.7109375" customWidth="1"/>
    <col min="5" max="5" width="8.42578125" style="2" customWidth="1"/>
    <col min="6" max="6" width="12.7109375" customWidth="1"/>
    <col min="7" max="10" width="10.7109375" customWidth="1"/>
    <col min="11" max="13" width="10.7109375" hidden="1" customWidth="1"/>
    <col min="14" max="14" width="10.5703125" hidden="1" customWidth="1"/>
    <col min="15" max="15" width="11.7109375" customWidth="1"/>
    <col min="16" max="18" width="10.7109375" customWidth="1"/>
    <col min="19" max="22" width="10.7109375" hidden="1" customWidth="1"/>
    <col min="23" max="26" width="10.7109375" customWidth="1"/>
    <col min="27" max="29" width="10.7109375" hidden="1" customWidth="1"/>
    <col min="30" max="30" width="10.28515625" hidden="1" customWidth="1"/>
    <col min="31" max="31" width="11.5703125" customWidth="1"/>
    <col min="32" max="34" width="10.7109375" customWidth="1"/>
    <col min="35" max="37" width="10.7109375" hidden="1" customWidth="1"/>
    <col min="38" max="38" width="10.28515625" hidden="1" customWidth="1"/>
    <col min="39" max="39" width="6.42578125" hidden="1" customWidth="1"/>
    <col min="40" max="40" width="13" customWidth="1"/>
    <col min="41" max="42" width="10.7109375" customWidth="1"/>
    <col min="43" max="104" width="9.140625" style="16"/>
  </cols>
  <sheetData>
    <row r="1" spans="2:104" s="12" customFormat="1" ht="21" customHeight="1" x14ac:dyDescent="0.3">
      <c r="B1" s="477" t="s">
        <v>358</v>
      </c>
      <c r="C1" s="478"/>
      <c r="D1" s="479"/>
      <c r="E1" s="480"/>
      <c r="F1" s="479"/>
      <c r="G1" s="479"/>
      <c r="H1" s="481"/>
      <c r="I1" s="481"/>
      <c r="J1" s="481"/>
      <c r="K1" s="481"/>
      <c r="L1" s="481"/>
      <c r="M1" s="481"/>
      <c r="N1" s="481"/>
      <c r="O1" s="479"/>
      <c r="P1" s="481"/>
      <c r="Q1" s="481"/>
      <c r="R1" s="481"/>
      <c r="S1" s="481"/>
      <c r="T1" s="481"/>
      <c r="U1" s="481"/>
      <c r="V1" s="481"/>
      <c r="W1" s="479"/>
      <c r="X1" s="481"/>
      <c r="Y1" s="481"/>
      <c r="Z1" s="481"/>
      <c r="AA1" s="481"/>
      <c r="AB1" s="481"/>
      <c r="AC1" s="481"/>
      <c r="AD1" s="481"/>
      <c r="AE1" s="479"/>
      <c r="AF1" s="481"/>
      <c r="AG1" s="481"/>
      <c r="AH1" s="481"/>
      <c r="AI1" s="481"/>
      <c r="AJ1" s="481"/>
      <c r="AK1" s="481"/>
      <c r="AL1" s="481"/>
      <c r="AM1" s="479"/>
      <c r="AN1" s="479"/>
      <c r="AO1" s="495">
        <f>ROUND(AF10,-3)</f>
        <v>77204000</v>
      </c>
      <c r="AP1" s="481"/>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row>
    <row r="2" spans="2:104" ht="21" customHeight="1" thickBot="1" x14ac:dyDescent="0.4">
      <c r="B2" s="76" t="s">
        <v>427</v>
      </c>
      <c r="C2" s="12"/>
      <c r="D2" s="12"/>
      <c r="E2" s="13"/>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869" t="s">
        <v>321</v>
      </c>
      <c r="AL2" s="869"/>
      <c r="AM2" s="869"/>
      <c r="AN2" s="869"/>
      <c r="AO2" s="12"/>
      <c r="AP2" s="12"/>
    </row>
    <row r="3" spans="2:104" ht="27.75" customHeight="1" thickTop="1" x14ac:dyDescent="0.4">
      <c r="B3" s="900" t="s">
        <v>359</v>
      </c>
      <c r="C3" s="901"/>
      <c r="D3" s="902"/>
      <c r="E3" s="902"/>
      <c r="F3" s="902"/>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349" t="s">
        <v>224</v>
      </c>
      <c r="AL3" s="872">
        <f>IF('Úvodní list'!D9=0," ",'Úvodní list'!D9)</f>
        <v>1639</v>
      </c>
      <c r="AM3" s="872"/>
      <c r="AN3" s="872"/>
      <c r="AO3" s="128"/>
      <c r="AP3" s="350"/>
    </row>
    <row r="4" spans="2:104" ht="20.25" customHeight="1" x14ac:dyDescent="0.25">
      <c r="B4" s="351" t="s">
        <v>389</v>
      </c>
      <c r="C4" s="352"/>
      <c r="D4" s="352"/>
      <c r="E4" s="873" t="str">
        <f>IF('Úvodní list'!D6="BUDE VYGENEROVÁNO","",'Úvodní list'!D6)</f>
        <v>Sociální služby pro seniory Olomouc, příspěvková organizace</v>
      </c>
      <c r="F4" s="873"/>
      <c r="G4" s="873"/>
      <c r="H4" s="873"/>
      <c r="I4" s="873"/>
      <c r="J4" s="873"/>
      <c r="K4" s="873"/>
      <c r="L4" s="873"/>
      <c r="M4" s="873"/>
      <c r="N4" s="873"/>
      <c r="O4" s="873"/>
      <c r="P4" s="873"/>
      <c r="Q4" s="873"/>
      <c r="R4" s="873"/>
      <c r="S4" s="873"/>
      <c r="T4" s="873"/>
      <c r="U4" s="873"/>
      <c r="V4" s="873"/>
      <c r="W4" s="873"/>
      <c r="X4" s="873"/>
      <c r="Y4" s="873"/>
      <c r="Z4" s="873"/>
      <c r="AA4" s="873"/>
      <c r="AB4" s="873"/>
      <c r="AC4" s="873"/>
      <c r="AD4" s="873"/>
      <c r="AE4" s="873"/>
      <c r="AF4" s="873"/>
      <c r="AG4" s="873"/>
      <c r="AH4" s="873"/>
      <c r="AI4" s="873"/>
      <c r="AJ4" s="873"/>
      <c r="AK4" s="873"/>
      <c r="AL4" s="873"/>
      <c r="AM4" s="873"/>
      <c r="AN4" s="873"/>
      <c r="AO4" s="353"/>
      <c r="AP4" s="354"/>
    </row>
    <row r="5" spans="2:104" ht="3.75" customHeight="1" thickBot="1" x14ac:dyDescent="0.3">
      <c r="B5" s="281"/>
      <c r="C5" s="282"/>
      <c r="D5" s="282"/>
      <c r="E5" s="283"/>
      <c r="F5" s="355"/>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356"/>
      <c r="AP5" s="357"/>
    </row>
    <row r="6" spans="2:104" ht="27.95" customHeight="1" thickTop="1" thickBot="1" x14ac:dyDescent="0.3">
      <c r="B6" s="874" t="s">
        <v>377</v>
      </c>
      <c r="C6" s="875"/>
      <c r="D6" s="875"/>
      <c r="E6" s="875"/>
      <c r="F6" s="876"/>
      <c r="G6" s="358"/>
      <c r="H6" s="359"/>
      <c r="I6" s="359"/>
      <c r="J6" s="359"/>
      <c r="K6" s="359"/>
      <c r="L6" s="359"/>
      <c r="M6" s="359"/>
      <c r="N6" s="359"/>
      <c r="O6" s="359"/>
      <c r="P6" s="359"/>
      <c r="Q6" s="359"/>
      <c r="R6" s="359"/>
      <c r="S6" s="359"/>
      <c r="T6" s="359"/>
      <c r="U6" s="359"/>
      <c r="V6" s="359"/>
      <c r="W6" s="359"/>
      <c r="X6" s="359"/>
      <c r="Y6" s="359"/>
      <c r="Z6" s="359"/>
      <c r="AA6" s="359"/>
      <c r="AB6" s="359"/>
      <c r="AC6" s="359"/>
      <c r="AD6" s="359"/>
      <c r="AE6" s="361" t="s">
        <v>310</v>
      </c>
      <c r="AF6" s="361"/>
      <c r="AG6" s="865" t="str">
        <f>IF(AE245=(ROUND(AE245,-3)),"","POZOR ÚDAJE NÁVRHU ROZPOČTU 2021 je třeba  zaokrouh. na tis. Kč")</f>
        <v/>
      </c>
      <c r="AH6" s="865"/>
      <c r="AI6" s="865"/>
      <c r="AJ6" s="865"/>
      <c r="AK6" s="865"/>
      <c r="AL6" s="865"/>
      <c r="AM6" s="865"/>
      <c r="AN6" s="866"/>
      <c r="AO6" s="867" t="s">
        <v>391</v>
      </c>
      <c r="AP6" s="868"/>
    </row>
    <row r="7" spans="2:104" ht="18.75" thickTop="1" x14ac:dyDescent="0.25">
      <c r="B7" s="877"/>
      <c r="C7" s="878"/>
      <c r="D7" s="878"/>
      <c r="E7" s="878"/>
      <c r="F7" s="878"/>
      <c r="G7" s="363">
        <v>2021</v>
      </c>
      <c r="H7" s="881" t="s">
        <v>226</v>
      </c>
      <c r="I7" s="882"/>
      <c r="J7" s="882"/>
      <c r="K7" s="882"/>
      <c r="L7" s="882"/>
      <c r="M7" s="882"/>
      <c r="N7" s="882"/>
      <c r="O7" s="364">
        <v>2022</v>
      </c>
      <c r="P7" s="881" t="s">
        <v>226</v>
      </c>
      <c r="Q7" s="882"/>
      <c r="R7" s="882"/>
      <c r="S7" s="882"/>
      <c r="T7" s="882"/>
      <c r="U7" s="882"/>
      <c r="V7" s="882"/>
      <c r="W7" s="364">
        <v>2022</v>
      </c>
      <c r="X7" s="881" t="s">
        <v>226</v>
      </c>
      <c r="Y7" s="882"/>
      <c r="Z7" s="882"/>
      <c r="AA7" s="882"/>
      <c r="AB7" s="882"/>
      <c r="AC7" s="882"/>
      <c r="AD7" s="882"/>
      <c r="AE7" s="366">
        <v>2023</v>
      </c>
      <c r="AF7" s="881" t="s">
        <v>226</v>
      </c>
      <c r="AG7" s="882"/>
      <c r="AH7" s="882"/>
      <c r="AI7" s="882"/>
      <c r="AJ7" s="882"/>
      <c r="AK7" s="882"/>
      <c r="AL7" s="882"/>
      <c r="AM7" s="365"/>
      <c r="AN7" s="883" t="s">
        <v>435</v>
      </c>
      <c r="AO7" s="363">
        <v>2024</v>
      </c>
      <c r="AP7" s="367">
        <v>2025</v>
      </c>
    </row>
    <row r="8" spans="2:104" ht="47.25" customHeight="1" x14ac:dyDescent="0.25">
      <c r="B8" s="879"/>
      <c r="C8" s="880"/>
      <c r="D8" s="880"/>
      <c r="E8" s="880"/>
      <c r="F8" s="880"/>
      <c r="G8" s="140" t="s">
        <v>433</v>
      </c>
      <c r="H8" s="368" t="s">
        <v>911</v>
      </c>
      <c r="I8" s="369" t="s">
        <v>912</v>
      </c>
      <c r="J8" s="369" t="s">
        <v>913</v>
      </c>
      <c r="K8" s="369" t="s">
        <v>914</v>
      </c>
      <c r="L8" s="369" t="s">
        <v>914</v>
      </c>
      <c r="M8" s="369" t="s">
        <v>914</v>
      </c>
      <c r="N8" s="370" t="s">
        <v>914</v>
      </c>
      <c r="O8" s="401" t="s">
        <v>846</v>
      </c>
      <c r="P8" s="372" t="s">
        <v>911</v>
      </c>
      <c r="Q8" s="368" t="s">
        <v>912</v>
      </c>
      <c r="R8" s="369" t="s">
        <v>913</v>
      </c>
      <c r="S8" s="369" t="s">
        <v>914</v>
      </c>
      <c r="T8" s="369" t="s">
        <v>914</v>
      </c>
      <c r="U8" s="369" t="s">
        <v>914</v>
      </c>
      <c r="V8" s="369" t="s">
        <v>914</v>
      </c>
      <c r="W8" s="373" t="s">
        <v>434</v>
      </c>
      <c r="X8" s="368"/>
      <c r="Y8" s="368"/>
      <c r="Z8" s="368"/>
      <c r="AA8" s="368"/>
      <c r="AB8" s="368"/>
      <c r="AC8" s="368"/>
      <c r="AD8" s="368"/>
      <c r="AE8" s="473" t="s">
        <v>428</v>
      </c>
      <c r="AF8" s="474" t="s">
        <v>911</v>
      </c>
      <c r="AG8" s="475" t="s">
        <v>912</v>
      </c>
      <c r="AH8" s="475" t="s">
        <v>913</v>
      </c>
      <c r="AI8" s="475"/>
      <c r="AJ8" s="475"/>
      <c r="AK8" s="475"/>
      <c r="AL8" s="499"/>
      <c r="AM8" s="374" t="s">
        <v>378</v>
      </c>
      <c r="AN8" s="884"/>
      <c r="AO8" s="375" t="s">
        <v>422</v>
      </c>
      <c r="AP8" s="376" t="s">
        <v>425</v>
      </c>
    </row>
    <row r="9" spans="2:104" ht="15.75" thickBot="1" x14ac:dyDescent="0.3">
      <c r="B9" s="886" t="s">
        <v>2</v>
      </c>
      <c r="C9" s="887"/>
      <c r="D9" s="144" t="s">
        <v>338</v>
      </c>
      <c r="E9" s="145" t="s">
        <v>32</v>
      </c>
      <c r="F9" s="146" t="s">
        <v>33</v>
      </c>
      <c r="G9" s="377" t="s">
        <v>225</v>
      </c>
      <c r="H9" s="378" t="s">
        <v>915</v>
      </c>
      <c r="I9" s="378" t="s">
        <v>916</v>
      </c>
      <c r="J9" s="378" t="s">
        <v>917</v>
      </c>
      <c r="K9" s="378" t="s">
        <v>914</v>
      </c>
      <c r="L9" s="378" t="s">
        <v>914</v>
      </c>
      <c r="M9" s="378" t="s">
        <v>914</v>
      </c>
      <c r="N9" s="379" t="s">
        <v>914</v>
      </c>
      <c r="O9" s="402" t="s">
        <v>225</v>
      </c>
      <c r="P9" s="381" t="s">
        <v>921</v>
      </c>
      <c r="Q9" s="378" t="s">
        <v>922</v>
      </c>
      <c r="R9" s="378" t="s">
        <v>923</v>
      </c>
      <c r="S9" s="378" t="s">
        <v>914</v>
      </c>
      <c r="T9" s="378" t="s">
        <v>914</v>
      </c>
      <c r="U9" s="378" t="s">
        <v>914</v>
      </c>
      <c r="V9" s="378" t="s">
        <v>914</v>
      </c>
      <c r="W9" s="382" t="s">
        <v>225</v>
      </c>
      <c r="X9" s="381" t="s">
        <v>921</v>
      </c>
      <c r="Y9" s="381" t="s">
        <v>922</v>
      </c>
      <c r="Z9" s="381" t="s">
        <v>923</v>
      </c>
      <c r="AA9" s="381"/>
      <c r="AB9" s="381"/>
      <c r="AC9" s="381"/>
      <c r="AD9" s="381"/>
      <c r="AE9" s="383" t="s">
        <v>225</v>
      </c>
      <c r="AF9" s="381" t="s">
        <v>921</v>
      </c>
      <c r="AG9" s="381" t="s">
        <v>922</v>
      </c>
      <c r="AH9" s="381" t="s">
        <v>923</v>
      </c>
      <c r="AI9" s="378"/>
      <c r="AJ9" s="378"/>
      <c r="AK9" s="378"/>
      <c r="AL9" s="492"/>
      <c r="AM9" s="380"/>
      <c r="AN9" s="885"/>
      <c r="AO9" s="949" t="s">
        <v>409</v>
      </c>
      <c r="AP9" s="950"/>
    </row>
    <row r="10" spans="2:104" ht="15.75" x14ac:dyDescent="0.25">
      <c r="B10" s="888" t="s">
        <v>3</v>
      </c>
      <c r="C10" s="889"/>
      <c r="D10" s="535"/>
      <c r="E10" s="536"/>
      <c r="F10" s="537"/>
      <c r="G10" s="538">
        <f t="shared" ref="G10:O10" si="0">SUM(G11,G147,G151,G153)</f>
        <v>92426181.459999993</v>
      </c>
      <c r="H10" s="539">
        <f t="shared" si="0"/>
        <v>62540042.900000013</v>
      </c>
      <c r="I10" s="539">
        <f t="shared" si="0"/>
        <v>12977800.59</v>
      </c>
      <c r="J10" s="539">
        <f t="shared" si="0"/>
        <v>16908337.969999999</v>
      </c>
      <c r="K10" s="539">
        <f t="shared" si="0"/>
        <v>0</v>
      </c>
      <c r="L10" s="539">
        <f t="shared" si="0"/>
        <v>0</v>
      </c>
      <c r="M10" s="539">
        <f t="shared" si="0"/>
        <v>0</v>
      </c>
      <c r="N10" s="540">
        <f t="shared" si="0"/>
        <v>0</v>
      </c>
      <c r="O10" s="538">
        <f t="shared" si="0"/>
        <v>90064000</v>
      </c>
      <c r="P10" s="539">
        <f>SUM(P11,P147,P151,P153)</f>
        <v>61488000</v>
      </c>
      <c r="Q10" s="539">
        <f t="shared" ref="Q10:V10" si="1">SUM(Q11,Q147,Q151,Q153)</f>
        <v>12972000</v>
      </c>
      <c r="R10" s="539">
        <f t="shared" si="1"/>
        <v>15604000</v>
      </c>
      <c r="S10" s="539">
        <f t="shared" si="1"/>
        <v>0</v>
      </c>
      <c r="T10" s="539">
        <f t="shared" si="1"/>
        <v>0</v>
      </c>
      <c r="U10" s="539">
        <f t="shared" si="1"/>
        <v>0</v>
      </c>
      <c r="V10" s="539">
        <f t="shared" si="1"/>
        <v>0</v>
      </c>
      <c r="W10" s="541">
        <f t="shared" ref="W10:AD10" si="2">W11+W147+W151+W153</f>
        <v>91452510</v>
      </c>
      <c r="X10" s="542">
        <f t="shared" si="2"/>
        <v>62815045</v>
      </c>
      <c r="Y10" s="542">
        <f t="shared" si="2"/>
        <v>12961251</v>
      </c>
      <c r="Z10" s="542">
        <f t="shared" si="2"/>
        <v>15676214</v>
      </c>
      <c r="AA10" s="542">
        <f t="shared" si="2"/>
        <v>0</v>
      </c>
      <c r="AB10" s="542">
        <f t="shared" si="2"/>
        <v>0</v>
      </c>
      <c r="AC10" s="542">
        <f t="shared" si="2"/>
        <v>0</v>
      </c>
      <c r="AD10" s="543">
        <f t="shared" si="2"/>
        <v>0</v>
      </c>
      <c r="AE10" s="544">
        <f t="shared" ref="AE10:AJ10" si="3">AE11+AE147+AE151+AE153</f>
        <v>128772000</v>
      </c>
      <c r="AF10" s="542">
        <f t="shared" si="3"/>
        <v>77204000</v>
      </c>
      <c r="AG10" s="542">
        <f t="shared" si="3"/>
        <v>19916000</v>
      </c>
      <c r="AH10" s="542">
        <f t="shared" si="3"/>
        <v>31652000</v>
      </c>
      <c r="AI10" s="542">
        <f t="shared" si="3"/>
        <v>0</v>
      </c>
      <c r="AJ10" s="542">
        <f t="shared" si="3"/>
        <v>0</v>
      </c>
      <c r="AK10" s="542">
        <f>AK11+AK147+AK151+AK153</f>
        <v>0</v>
      </c>
      <c r="AL10" s="542">
        <f>AL11+AL147+AL151+AL153</f>
        <v>0</v>
      </c>
      <c r="AM10" s="545"/>
      <c r="AN10" s="546">
        <f>AE10-G10</f>
        <v>36345818.540000007</v>
      </c>
      <c r="AO10" s="542">
        <f t="shared" ref="AO10:AP10" si="4">AO11+AO147+AO151+AO153</f>
        <v>128728000</v>
      </c>
      <c r="AP10" s="542">
        <f t="shared" si="4"/>
        <v>128606000</v>
      </c>
    </row>
    <row r="11" spans="2:104" x14ac:dyDescent="0.25">
      <c r="B11" s="890" t="s">
        <v>4</v>
      </c>
      <c r="C11" s="891"/>
      <c r="D11" s="547"/>
      <c r="E11" s="548"/>
      <c r="F11" s="549"/>
      <c r="G11" s="550">
        <f t="shared" ref="G11:N11" si="5">SUM(G12,G34,G40,G41,G42,G46,G47,G53,G61,G65,G66,G67,G99,G105,G109,G112,G119,G122,G123,G128,G129,G130,G133,G138,G139,G140,G141)</f>
        <v>92426181.459999993</v>
      </c>
      <c r="H11" s="551">
        <f t="shared" si="5"/>
        <v>62540042.900000013</v>
      </c>
      <c r="I11" s="551">
        <f t="shared" si="5"/>
        <v>12977800.59</v>
      </c>
      <c r="J11" s="551">
        <f t="shared" si="5"/>
        <v>16908337.969999999</v>
      </c>
      <c r="K11" s="551">
        <f t="shared" si="5"/>
        <v>0</v>
      </c>
      <c r="L11" s="551">
        <f t="shared" si="5"/>
        <v>0</v>
      </c>
      <c r="M11" s="551">
        <f t="shared" si="5"/>
        <v>0</v>
      </c>
      <c r="N11" s="552">
        <f t="shared" si="5"/>
        <v>0</v>
      </c>
      <c r="O11" s="550">
        <f>SUM(O12,O34,O40,O41,O42,O46,O47,O53,O61,O65,O66,O67,O99,O105,O109,O112,O119,O122,O123,O128,O129,O130,O133,O138,O139,O140,O141)</f>
        <v>90064000</v>
      </c>
      <c r="P11" s="551">
        <f>SUM(P12,P34,P40,P41,P42,P46,P47,P53,P61,P65,P66,P67,P99,P105,P109,P112,P119,P122,P123,P128,P129,P130,P133,P138,P139,P140,P141)</f>
        <v>61488000</v>
      </c>
      <c r="Q11" s="551">
        <f t="shared" ref="Q11:V11" si="6">SUM(Q12,Q34,Q40,Q41,Q42,Q46,Q47,Q53,Q61,Q65,Q66,Q67,Q99,Q105,Q109,Q112,Q119,Q122,Q123,Q128,Q129,Q130,Q133,Q138,Q139,Q140,Q141)</f>
        <v>12972000</v>
      </c>
      <c r="R11" s="551">
        <f t="shared" si="6"/>
        <v>15604000</v>
      </c>
      <c r="S11" s="551">
        <f t="shared" si="6"/>
        <v>0</v>
      </c>
      <c r="T11" s="551">
        <f t="shared" si="6"/>
        <v>0</v>
      </c>
      <c r="U11" s="551">
        <f t="shared" si="6"/>
        <v>0</v>
      </c>
      <c r="V11" s="551">
        <f t="shared" si="6"/>
        <v>0</v>
      </c>
      <c r="W11" s="553">
        <f t="shared" ref="W11:AD11" si="7">W12+W34+W40+W41+W42+W46+W47+W53+W61+W65+W66+W67+W99+W105+W109+W112+W119+W122+W123+W128+W129+W130+W133+W138+W139+W140+W141</f>
        <v>91452510</v>
      </c>
      <c r="X11" s="554">
        <f t="shared" si="7"/>
        <v>62815045</v>
      </c>
      <c r="Y11" s="554">
        <f t="shared" si="7"/>
        <v>12961251</v>
      </c>
      <c r="Z11" s="554">
        <f t="shared" si="7"/>
        <v>15676214</v>
      </c>
      <c r="AA11" s="554">
        <f t="shared" si="7"/>
        <v>0</v>
      </c>
      <c r="AB11" s="554">
        <f t="shared" si="7"/>
        <v>0</v>
      </c>
      <c r="AC11" s="554">
        <f t="shared" si="7"/>
        <v>0</v>
      </c>
      <c r="AD11" s="555">
        <f t="shared" si="7"/>
        <v>0</v>
      </c>
      <c r="AE11" s="553">
        <f t="shared" ref="AE11:AK11" si="8">AE12+AE34+AE40+AE41+AE42+AE46+AE47+AE53+AE61+AE65+AE66+AE67+AE99+AE105+AE109+AE112+AE119+AE122+AE123+AE128+AE129+AE130+AE133+AE138+AE139+AE140+AE141</f>
        <v>128772000</v>
      </c>
      <c r="AF11" s="554">
        <f t="shared" si="8"/>
        <v>77204000</v>
      </c>
      <c r="AG11" s="554">
        <f t="shared" si="8"/>
        <v>19916000</v>
      </c>
      <c r="AH11" s="554">
        <f t="shared" si="8"/>
        <v>31652000</v>
      </c>
      <c r="AI11" s="554">
        <f t="shared" si="8"/>
        <v>0</v>
      </c>
      <c r="AJ11" s="554">
        <f t="shared" si="8"/>
        <v>0</v>
      </c>
      <c r="AK11" s="554">
        <f t="shared" si="8"/>
        <v>0</v>
      </c>
      <c r="AL11" s="554">
        <f t="shared" ref="AL11" si="9">AL12+AL34+AL40+AL41+AL42+AL46+AL47+AL53+AL61+AL65+AL66+AL67+AL99+AL105+AL109+AL112+AL119+AL122+AL123+AL128+AL129+AL130+AL133+AL138+AL139+AL140+AL141</f>
        <v>0</v>
      </c>
      <c r="AM11" s="556"/>
      <c r="AN11" s="557">
        <f t="shared" ref="AN11:AN41" si="10">AE11-G11</f>
        <v>36345818.540000007</v>
      </c>
      <c r="AO11" s="554">
        <f>AO12+AO34+AO40+AO41+AO42+AO46+AO47+AO53+AO61+AO65+AO66+AO67+AO99+AO105+AO109+AO112+AO119+AO122+AO123+AO128+AO129+AO130+AO133+AO138+AO139+AO140+AO141</f>
        <v>128728000</v>
      </c>
      <c r="AP11" s="554">
        <f t="shared" ref="AP11" si="11">AP12+AP34+AP40+AP41+AP42+AP46+AP47+AP53+AP61+AP65+AP66+AP67+AP99+AP105+AP109+AP112+AP119+AP122+AP123+AP128+AP129+AP130+AP133+AP138+AP139+AP140+AP141</f>
        <v>128606000</v>
      </c>
    </row>
    <row r="12" spans="2:104" x14ac:dyDescent="0.25">
      <c r="B12" s="892" t="s">
        <v>207</v>
      </c>
      <c r="C12" s="893"/>
      <c r="D12" s="502"/>
      <c r="E12" s="151">
        <v>501</v>
      </c>
      <c r="F12" s="152"/>
      <c r="G12" s="527">
        <f>SUM(G13:G33)</f>
        <v>10656935.030000003</v>
      </c>
      <c r="H12" s="558">
        <f t="shared" ref="H12:N12" si="12">SUM(H13:H33)</f>
        <v>7906391.1800000006</v>
      </c>
      <c r="I12" s="558">
        <f t="shared" si="12"/>
        <v>1256299.08</v>
      </c>
      <c r="J12" s="558">
        <f t="shared" si="12"/>
        <v>1494244.7700000003</v>
      </c>
      <c r="K12" s="558">
        <f t="shared" ref="K12" si="13">SUM(K13:K33)</f>
        <v>0</v>
      </c>
      <c r="L12" s="558">
        <f t="shared" si="12"/>
        <v>0</v>
      </c>
      <c r="M12" s="558">
        <f t="shared" si="12"/>
        <v>0</v>
      </c>
      <c r="N12" s="559">
        <f t="shared" si="12"/>
        <v>0</v>
      </c>
      <c r="O12" s="525">
        <f>SUM(O13:O33)</f>
        <v>14173000</v>
      </c>
      <c r="P12" s="395">
        <f t="shared" ref="P12:V12" si="14">SUM(P13:P33)</f>
        <v>10393000</v>
      </c>
      <c r="Q12" s="558">
        <f t="shared" si="14"/>
        <v>1860000</v>
      </c>
      <c r="R12" s="558">
        <f t="shared" si="14"/>
        <v>1920000</v>
      </c>
      <c r="S12" s="558">
        <f t="shared" si="14"/>
        <v>0</v>
      </c>
      <c r="T12" s="558">
        <f t="shared" si="14"/>
        <v>0</v>
      </c>
      <c r="U12" s="558">
        <f t="shared" si="14"/>
        <v>0</v>
      </c>
      <c r="V12" s="558">
        <f t="shared" si="14"/>
        <v>0</v>
      </c>
      <c r="W12" s="518">
        <f>SUM(W13:W33)</f>
        <v>14700000</v>
      </c>
      <c r="X12" s="560">
        <f t="shared" ref="X12:AD12" si="15">SUM(X13:X33)</f>
        <v>10877000</v>
      </c>
      <c r="Y12" s="560">
        <f t="shared" si="15"/>
        <v>1894000</v>
      </c>
      <c r="Z12" s="560">
        <f t="shared" si="15"/>
        <v>1929000</v>
      </c>
      <c r="AA12" s="560">
        <f t="shared" si="15"/>
        <v>0</v>
      </c>
      <c r="AB12" s="560">
        <f t="shared" si="15"/>
        <v>0</v>
      </c>
      <c r="AC12" s="560">
        <f t="shared" si="15"/>
        <v>0</v>
      </c>
      <c r="AD12" s="561">
        <f t="shared" si="15"/>
        <v>0</v>
      </c>
      <c r="AE12" s="518">
        <f>SUM(AE13:AE33)</f>
        <v>17170000</v>
      </c>
      <c r="AF12" s="560">
        <f t="shared" ref="AF12:AK12" si="16">SUM(AF13:AF33)</f>
        <v>12716000</v>
      </c>
      <c r="AG12" s="560">
        <f t="shared" si="16"/>
        <v>2202000</v>
      </c>
      <c r="AH12" s="560">
        <f t="shared" si="16"/>
        <v>2252000</v>
      </c>
      <c r="AI12" s="560">
        <f t="shared" si="16"/>
        <v>0</v>
      </c>
      <c r="AJ12" s="560">
        <f t="shared" si="16"/>
        <v>0</v>
      </c>
      <c r="AK12" s="560">
        <f t="shared" si="16"/>
        <v>0</v>
      </c>
      <c r="AL12" s="560">
        <f t="shared" ref="AL12" si="17">SUM(AL13:AL33)</f>
        <v>0</v>
      </c>
      <c r="AM12" s="562"/>
      <c r="AN12" s="186">
        <f t="shared" si="10"/>
        <v>6513064.9699999969</v>
      </c>
      <c r="AO12" s="560">
        <f t="shared" ref="AO12:AP12" si="18">SUM(AO13:AO33)</f>
        <v>17170000</v>
      </c>
      <c r="AP12" s="563">
        <f t="shared" si="18"/>
        <v>17170000</v>
      </c>
    </row>
    <row r="13" spans="2:104" x14ac:dyDescent="0.25">
      <c r="B13" s="894" t="s">
        <v>5</v>
      </c>
      <c r="C13" s="167" t="s">
        <v>35</v>
      </c>
      <c r="D13" s="168"/>
      <c r="E13" s="897" t="s">
        <v>34</v>
      </c>
      <c r="F13" s="152" t="s">
        <v>55</v>
      </c>
      <c r="G13" s="531">
        <f>SUM(H13:N13)</f>
        <v>7607199.040000001</v>
      </c>
      <c r="H13" s="390">
        <v>6085759.2300000004</v>
      </c>
      <c r="I13" s="390">
        <v>760719.9</v>
      </c>
      <c r="J13" s="390">
        <v>760719.91</v>
      </c>
      <c r="K13" s="390">
        <v>0</v>
      </c>
      <c r="L13" s="390">
        <v>0</v>
      </c>
      <c r="M13" s="390">
        <v>0</v>
      </c>
      <c r="N13" s="390">
        <v>0</v>
      </c>
      <c r="O13" s="526">
        <f>SUM(P13:V13)</f>
        <v>10500000</v>
      </c>
      <c r="P13" s="392">
        <v>8400000</v>
      </c>
      <c r="Q13" s="390">
        <v>1050000</v>
      </c>
      <c r="R13" s="390">
        <v>1050000</v>
      </c>
      <c r="S13" s="390" t="s">
        <v>914</v>
      </c>
      <c r="T13" s="390" t="s">
        <v>914</v>
      </c>
      <c r="U13" s="390" t="s">
        <v>914</v>
      </c>
      <c r="V13" s="390" t="s">
        <v>914</v>
      </c>
      <c r="W13" s="519">
        <f>SUM(X13:AD13)</f>
        <v>10500000</v>
      </c>
      <c r="X13" s="35">
        <v>8400000</v>
      </c>
      <c r="Y13" s="35">
        <v>1050000</v>
      </c>
      <c r="Z13" s="35">
        <v>1050000</v>
      </c>
      <c r="AA13" s="35"/>
      <c r="AB13" s="35"/>
      <c r="AC13" s="35"/>
      <c r="AD13" s="36"/>
      <c r="AE13" s="519">
        <f>SUM(AF13:AL13)</f>
        <v>12000000</v>
      </c>
      <c r="AF13" s="35">
        <v>9600000</v>
      </c>
      <c r="AG13" s="35">
        <v>1200000</v>
      </c>
      <c r="AH13" s="35">
        <v>1200000</v>
      </c>
      <c r="AI13" s="26"/>
      <c r="AJ13" s="26"/>
      <c r="AK13" s="26"/>
      <c r="AL13" s="26"/>
      <c r="AM13" s="28"/>
      <c r="AN13" s="184">
        <f>AE13-G13</f>
        <v>4392800.959999999</v>
      </c>
      <c r="AO13" s="35">
        <v>12000000</v>
      </c>
      <c r="AP13" s="35">
        <v>12000000</v>
      </c>
    </row>
    <row r="14" spans="2:104" x14ac:dyDescent="0.25">
      <c r="B14" s="895"/>
      <c r="C14" s="167" t="s">
        <v>36</v>
      </c>
      <c r="D14" s="167"/>
      <c r="E14" s="898"/>
      <c r="F14" s="152" t="s">
        <v>57</v>
      </c>
      <c r="G14" s="531">
        <f t="shared" ref="G14:G33" si="19">SUM(H14:N14)</f>
        <v>591371</v>
      </c>
      <c r="H14" s="390">
        <v>473096.8</v>
      </c>
      <c r="I14" s="390">
        <v>59137.1</v>
      </c>
      <c r="J14" s="390">
        <v>59137.1</v>
      </c>
      <c r="K14" s="390">
        <v>0</v>
      </c>
      <c r="L14" s="390">
        <v>0</v>
      </c>
      <c r="M14" s="390">
        <v>0</v>
      </c>
      <c r="N14" s="390">
        <v>0</v>
      </c>
      <c r="O14" s="526">
        <f t="shared" ref="O14:O32" si="20">SUM(P14:V14)</f>
        <v>600000</v>
      </c>
      <c r="P14" s="392">
        <v>480000</v>
      </c>
      <c r="Q14" s="390">
        <v>60000</v>
      </c>
      <c r="R14" s="390">
        <v>60000</v>
      </c>
      <c r="S14" s="390" t="s">
        <v>914</v>
      </c>
      <c r="T14" s="390" t="s">
        <v>914</v>
      </c>
      <c r="U14" s="390" t="s">
        <v>914</v>
      </c>
      <c r="V14" s="390" t="s">
        <v>914</v>
      </c>
      <c r="W14" s="519">
        <f t="shared" ref="W14:W33" si="21">SUM(X14:AD14)</f>
        <v>750000</v>
      </c>
      <c r="X14" s="35">
        <v>600000</v>
      </c>
      <c r="Y14" s="35">
        <v>75000</v>
      </c>
      <c r="Z14" s="35">
        <v>75000</v>
      </c>
      <c r="AA14" s="35"/>
      <c r="AB14" s="35"/>
      <c r="AC14" s="35"/>
      <c r="AD14" s="36"/>
      <c r="AE14" s="519">
        <f t="shared" ref="AE14:AE33" si="22">SUM(AF14:AL14)</f>
        <v>1000000</v>
      </c>
      <c r="AF14" s="35">
        <v>800000</v>
      </c>
      <c r="AG14" s="35">
        <v>100000</v>
      </c>
      <c r="AH14" s="35">
        <v>100000</v>
      </c>
      <c r="AI14" s="26"/>
      <c r="AJ14" s="26"/>
      <c r="AK14" s="26"/>
      <c r="AL14" s="26"/>
      <c r="AM14" s="28"/>
      <c r="AN14" s="184">
        <f t="shared" si="10"/>
        <v>408629</v>
      </c>
      <c r="AO14" s="35">
        <v>1000000</v>
      </c>
      <c r="AP14" s="35">
        <v>1000000</v>
      </c>
    </row>
    <row r="15" spans="2:104" x14ac:dyDescent="0.25">
      <c r="B15" s="895"/>
      <c r="C15" s="167" t="s">
        <v>37</v>
      </c>
      <c r="D15" s="167"/>
      <c r="E15" s="898"/>
      <c r="F15" s="152" t="s">
        <v>59</v>
      </c>
      <c r="G15" s="531">
        <f t="shared" si="19"/>
        <v>93832</v>
      </c>
      <c r="H15" s="390">
        <v>75065.600000000006</v>
      </c>
      <c r="I15" s="390">
        <v>9383.2000000000007</v>
      </c>
      <c r="J15" s="390">
        <v>9383.2000000000007</v>
      </c>
      <c r="K15" s="390">
        <v>0</v>
      </c>
      <c r="L15" s="390">
        <v>0</v>
      </c>
      <c r="M15" s="390">
        <v>0</v>
      </c>
      <c r="N15" s="390">
        <v>0</v>
      </c>
      <c r="O15" s="526">
        <f t="shared" si="20"/>
        <v>90000</v>
      </c>
      <c r="P15" s="392">
        <v>72000</v>
      </c>
      <c r="Q15" s="390">
        <v>9000</v>
      </c>
      <c r="R15" s="390">
        <v>9000</v>
      </c>
      <c r="S15" s="390" t="s">
        <v>914</v>
      </c>
      <c r="T15" s="390" t="s">
        <v>914</v>
      </c>
      <c r="U15" s="390" t="s">
        <v>914</v>
      </c>
      <c r="V15" s="390" t="s">
        <v>914</v>
      </c>
      <c r="W15" s="519">
        <f>SUM(X15:AD15)</f>
        <v>170000</v>
      </c>
      <c r="X15" s="35">
        <v>136000</v>
      </c>
      <c r="Y15" s="35">
        <v>17000</v>
      </c>
      <c r="Z15" s="35">
        <v>17000</v>
      </c>
      <c r="AA15" s="35"/>
      <c r="AB15" s="35"/>
      <c r="AC15" s="35"/>
      <c r="AD15" s="36"/>
      <c r="AE15" s="519">
        <f t="shared" si="22"/>
        <v>230000</v>
      </c>
      <c r="AF15" s="35">
        <v>184000</v>
      </c>
      <c r="AG15" s="35">
        <v>23000</v>
      </c>
      <c r="AH15" s="35">
        <v>23000</v>
      </c>
      <c r="AI15" s="26"/>
      <c r="AJ15" s="26"/>
      <c r="AK15" s="26"/>
      <c r="AL15" s="26"/>
      <c r="AM15" s="28"/>
      <c r="AN15" s="184">
        <f t="shared" si="10"/>
        <v>136168</v>
      </c>
      <c r="AO15" s="35">
        <v>230000</v>
      </c>
      <c r="AP15" s="35">
        <v>230000</v>
      </c>
    </row>
    <row r="16" spans="2:104" ht="38.25" x14ac:dyDescent="0.25">
      <c r="B16" s="895"/>
      <c r="C16" s="167" t="s">
        <v>38</v>
      </c>
      <c r="D16" s="167"/>
      <c r="E16" s="898"/>
      <c r="F16" s="152" t="s">
        <v>61</v>
      </c>
      <c r="G16" s="531">
        <f t="shared" si="19"/>
        <v>0</v>
      </c>
      <c r="H16" s="390">
        <v>0</v>
      </c>
      <c r="I16" s="390">
        <v>0</v>
      </c>
      <c r="J16" s="390">
        <v>0</v>
      </c>
      <c r="K16" s="390">
        <v>0</v>
      </c>
      <c r="L16" s="390">
        <v>0</v>
      </c>
      <c r="M16" s="390">
        <v>0</v>
      </c>
      <c r="N16" s="390">
        <v>0</v>
      </c>
      <c r="O16" s="526">
        <f t="shared" si="20"/>
        <v>0</v>
      </c>
      <c r="P16" s="392">
        <v>0</v>
      </c>
      <c r="Q16" s="390">
        <v>0</v>
      </c>
      <c r="R16" s="390">
        <v>0</v>
      </c>
      <c r="S16" s="390" t="s">
        <v>914</v>
      </c>
      <c r="T16" s="390" t="s">
        <v>914</v>
      </c>
      <c r="U16" s="390" t="s">
        <v>914</v>
      </c>
      <c r="V16" s="390" t="s">
        <v>914</v>
      </c>
      <c r="W16" s="519">
        <f t="shared" si="21"/>
        <v>0</v>
      </c>
      <c r="X16" s="35">
        <v>0</v>
      </c>
      <c r="Y16" s="35">
        <v>0</v>
      </c>
      <c r="Z16" s="35">
        <v>0</v>
      </c>
      <c r="AA16" s="35"/>
      <c r="AB16" s="35"/>
      <c r="AC16" s="35"/>
      <c r="AD16" s="36"/>
      <c r="AE16" s="519">
        <f t="shared" si="22"/>
        <v>0</v>
      </c>
      <c r="AF16" s="35">
        <v>0</v>
      </c>
      <c r="AG16" s="35">
        <v>0</v>
      </c>
      <c r="AH16" s="35">
        <v>0</v>
      </c>
      <c r="AI16" s="26"/>
      <c r="AJ16" s="26"/>
      <c r="AK16" s="26"/>
      <c r="AL16" s="26"/>
      <c r="AM16" s="28"/>
      <c r="AN16" s="184">
        <f t="shared" si="10"/>
        <v>0</v>
      </c>
      <c r="AO16" s="35">
        <v>0</v>
      </c>
      <c r="AP16" s="35">
        <v>0</v>
      </c>
    </row>
    <row r="17" spans="2:42" x14ac:dyDescent="0.25">
      <c r="B17" s="895"/>
      <c r="C17" s="167" t="s">
        <v>39</v>
      </c>
      <c r="D17" s="167"/>
      <c r="E17" s="898"/>
      <c r="F17" s="152" t="s">
        <v>63</v>
      </c>
      <c r="G17" s="531">
        <f t="shared" si="19"/>
        <v>6486.8</v>
      </c>
      <c r="H17" s="390">
        <v>0</v>
      </c>
      <c r="I17" s="390">
        <v>6486.8</v>
      </c>
      <c r="J17" s="390">
        <v>0</v>
      </c>
      <c r="K17" s="390">
        <v>0</v>
      </c>
      <c r="L17" s="390">
        <v>0</v>
      </c>
      <c r="M17" s="390">
        <v>0</v>
      </c>
      <c r="N17" s="390">
        <v>0</v>
      </c>
      <c r="O17" s="526">
        <f t="shared" si="20"/>
        <v>3000</v>
      </c>
      <c r="P17" s="392">
        <v>1000</v>
      </c>
      <c r="Q17" s="390">
        <v>1000</v>
      </c>
      <c r="R17" s="390">
        <v>1000</v>
      </c>
      <c r="S17" s="390" t="s">
        <v>914</v>
      </c>
      <c r="T17" s="390" t="s">
        <v>914</v>
      </c>
      <c r="U17" s="390" t="s">
        <v>914</v>
      </c>
      <c r="V17" s="390" t="s">
        <v>914</v>
      </c>
      <c r="W17" s="519">
        <f t="shared" si="21"/>
        <v>5000</v>
      </c>
      <c r="X17" s="35">
        <v>1000</v>
      </c>
      <c r="Y17" s="35">
        <v>2000</v>
      </c>
      <c r="Z17" s="35">
        <v>2000</v>
      </c>
      <c r="AA17" s="35"/>
      <c r="AB17" s="35"/>
      <c r="AC17" s="35"/>
      <c r="AD17" s="36"/>
      <c r="AE17" s="519">
        <f t="shared" si="22"/>
        <v>10000</v>
      </c>
      <c r="AF17" s="35">
        <v>2000</v>
      </c>
      <c r="AG17" s="35">
        <v>4000</v>
      </c>
      <c r="AH17" s="35">
        <v>4000</v>
      </c>
      <c r="AI17" s="26"/>
      <c r="AJ17" s="26"/>
      <c r="AK17" s="26"/>
      <c r="AL17" s="26"/>
      <c r="AM17" s="28"/>
      <c r="AN17" s="184">
        <f t="shared" si="10"/>
        <v>3513.2</v>
      </c>
      <c r="AO17" s="35">
        <v>10000</v>
      </c>
      <c r="AP17" s="35">
        <v>10000</v>
      </c>
    </row>
    <row r="18" spans="2:42" x14ac:dyDescent="0.25">
      <c r="B18" s="895"/>
      <c r="C18" s="167" t="s">
        <v>40</v>
      </c>
      <c r="D18" s="167"/>
      <c r="E18" s="898"/>
      <c r="F18" s="152" t="s">
        <v>65</v>
      </c>
      <c r="G18" s="531">
        <f t="shared" si="19"/>
        <v>0</v>
      </c>
      <c r="H18" s="390">
        <v>0</v>
      </c>
      <c r="I18" s="390">
        <v>0</v>
      </c>
      <c r="J18" s="390">
        <v>0</v>
      </c>
      <c r="K18" s="390">
        <v>0</v>
      </c>
      <c r="L18" s="390">
        <v>0</v>
      </c>
      <c r="M18" s="390">
        <v>0</v>
      </c>
      <c r="N18" s="390">
        <v>0</v>
      </c>
      <c r="O18" s="526">
        <f t="shared" si="20"/>
        <v>0</v>
      </c>
      <c r="P18" s="392">
        <v>0</v>
      </c>
      <c r="Q18" s="390">
        <v>0</v>
      </c>
      <c r="R18" s="390">
        <v>0</v>
      </c>
      <c r="S18" s="390" t="s">
        <v>914</v>
      </c>
      <c r="T18" s="390" t="s">
        <v>914</v>
      </c>
      <c r="U18" s="390" t="s">
        <v>914</v>
      </c>
      <c r="V18" s="390" t="s">
        <v>914</v>
      </c>
      <c r="W18" s="519">
        <f t="shared" si="21"/>
        <v>0</v>
      </c>
      <c r="X18" s="35">
        <v>0</v>
      </c>
      <c r="Y18" s="35">
        <v>0</v>
      </c>
      <c r="Z18" s="35">
        <v>0</v>
      </c>
      <c r="AA18" s="35"/>
      <c r="AB18" s="35"/>
      <c r="AC18" s="35"/>
      <c r="AD18" s="36"/>
      <c r="AE18" s="519">
        <f t="shared" si="22"/>
        <v>0</v>
      </c>
      <c r="AF18" s="35">
        <v>0</v>
      </c>
      <c r="AG18" s="35">
        <v>0</v>
      </c>
      <c r="AH18" s="35">
        <v>0</v>
      </c>
      <c r="AI18" s="26"/>
      <c r="AJ18" s="26"/>
      <c r="AK18" s="26"/>
      <c r="AL18" s="26"/>
      <c r="AM18" s="28"/>
      <c r="AN18" s="184">
        <f t="shared" si="10"/>
        <v>0</v>
      </c>
      <c r="AO18" s="35">
        <v>0</v>
      </c>
      <c r="AP18" s="35">
        <v>0</v>
      </c>
    </row>
    <row r="19" spans="2:42" ht="25.5" x14ac:dyDescent="0.25">
      <c r="B19" s="895"/>
      <c r="C19" s="167" t="s">
        <v>41</v>
      </c>
      <c r="D19" s="167"/>
      <c r="E19" s="898"/>
      <c r="F19" s="152" t="s">
        <v>67</v>
      </c>
      <c r="G19" s="531">
        <f t="shared" si="19"/>
        <v>0</v>
      </c>
      <c r="H19" s="390">
        <v>0</v>
      </c>
      <c r="I19" s="390">
        <v>0</v>
      </c>
      <c r="J19" s="390">
        <v>0</v>
      </c>
      <c r="K19" s="390">
        <v>0</v>
      </c>
      <c r="L19" s="390">
        <v>0</v>
      </c>
      <c r="M19" s="390">
        <v>0</v>
      </c>
      <c r="N19" s="390">
        <v>0</v>
      </c>
      <c r="O19" s="526">
        <f t="shared" si="20"/>
        <v>0</v>
      </c>
      <c r="P19" s="392">
        <v>0</v>
      </c>
      <c r="Q19" s="390">
        <v>0</v>
      </c>
      <c r="R19" s="390">
        <v>0</v>
      </c>
      <c r="S19" s="390" t="s">
        <v>914</v>
      </c>
      <c r="T19" s="390" t="s">
        <v>914</v>
      </c>
      <c r="U19" s="390" t="s">
        <v>914</v>
      </c>
      <c r="V19" s="390" t="s">
        <v>914</v>
      </c>
      <c r="W19" s="519">
        <f t="shared" si="21"/>
        <v>0</v>
      </c>
      <c r="X19" s="35">
        <v>0</v>
      </c>
      <c r="Y19" s="35">
        <v>0</v>
      </c>
      <c r="Z19" s="35">
        <v>0</v>
      </c>
      <c r="AA19" s="35"/>
      <c r="AB19" s="35"/>
      <c r="AC19" s="35"/>
      <c r="AD19" s="36"/>
      <c r="AE19" s="519">
        <f t="shared" si="22"/>
        <v>0</v>
      </c>
      <c r="AF19" s="35">
        <v>0</v>
      </c>
      <c r="AG19" s="35">
        <v>0</v>
      </c>
      <c r="AH19" s="35">
        <v>0</v>
      </c>
      <c r="AI19" s="26"/>
      <c r="AJ19" s="26"/>
      <c r="AK19" s="26"/>
      <c r="AL19" s="26"/>
      <c r="AM19" s="28"/>
      <c r="AN19" s="184">
        <f t="shared" si="10"/>
        <v>0</v>
      </c>
      <c r="AO19" s="35">
        <v>0</v>
      </c>
      <c r="AP19" s="35">
        <v>0</v>
      </c>
    </row>
    <row r="20" spans="2:42" ht="25.5" x14ac:dyDescent="0.25">
      <c r="B20" s="895"/>
      <c r="C20" s="167" t="s">
        <v>42</v>
      </c>
      <c r="D20" s="167"/>
      <c r="E20" s="898"/>
      <c r="F20" s="152" t="s">
        <v>69</v>
      </c>
      <c r="G20" s="531">
        <f t="shared" si="19"/>
        <v>37037.979999999996</v>
      </c>
      <c r="H20" s="390">
        <v>23736.98</v>
      </c>
      <c r="I20" s="390">
        <v>9210.369999999999</v>
      </c>
      <c r="J20" s="390">
        <v>4090.63</v>
      </c>
      <c r="K20" s="390">
        <v>0</v>
      </c>
      <c r="L20" s="390">
        <v>0</v>
      </c>
      <c r="M20" s="390">
        <v>0</v>
      </c>
      <c r="N20" s="390">
        <v>0</v>
      </c>
      <c r="O20" s="526">
        <f t="shared" si="20"/>
        <v>50000</v>
      </c>
      <c r="P20" s="392">
        <v>30000</v>
      </c>
      <c r="Q20" s="390">
        <v>10000</v>
      </c>
      <c r="R20" s="390">
        <v>10000</v>
      </c>
      <c r="S20" s="390" t="s">
        <v>914</v>
      </c>
      <c r="T20" s="390" t="s">
        <v>914</v>
      </c>
      <c r="U20" s="390" t="s">
        <v>914</v>
      </c>
      <c r="V20" s="390" t="s">
        <v>914</v>
      </c>
      <c r="W20" s="519">
        <f t="shared" si="21"/>
        <v>50000</v>
      </c>
      <c r="X20" s="35">
        <v>30000</v>
      </c>
      <c r="Y20" s="35">
        <v>10000</v>
      </c>
      <c r="Z20" s="35">
        <v>10000</v>
      </c>
      <c r="AA20" s="35"/>
      <c r="AB20" s="35"/>
      <c r="AC20" s="35"/>
      <c r="AD20" s="36"/>
      <c r="AE20" s="519">
        <f t="shared" si="22"/>
        <v>50000</v>
      </c>
      <c r="AF20" s="35">
        <v>30000</v>
      </c>
      <c r="AG20" s="35">
        <v>10000</v>
      </c>
      <c r="AH20" s="35">
        <v>10000</v>
      </c>
      <c r="AI20" s="26"/>
      <c r="AJ20" s="26"/>
      <c r="AK20" s="26"/>
      <c r="AL20" s="26"/>
      <c r="AM20" s="28"/>
      <c r="AN20" s="184">
        <f t="shared" si="10"/>
        <v>12962.020000000004</v>
      </c>
      <c r="AO20" s="35">
        <v>50000</v>
      </c>
      <c r="AP20" s="35">
        <v>50000</v>
      </c>
    </row>
    <row r="21" spans="2:42" x14ac:dyDescent="0.25">
      <c r="B21" s="895"/>
      <c r="C21" s="167" t="s">
        <v>43</v>
      </c>
      <c r="D21" s="167"/>
      <c r="E21" s="898"/>
      <c r="F21" s="152" t="s">
        <v>71</v>
      </c>
      <c r="G21" s="531">
        <f t="shared" si="19"/>
        <v>121291.34</v>
      </c>
      <c r="H21" s="390">
        <v>20597.080000000002</v>
      </c>
      <c r="I21" s="390">
        <v>11956.39</v>
      </c>
      <c r="J21" s="390">
        <v>88737.87</v>
      </c>
      <c r="K21" s="390">
        <v>0</v>
      </c>
      <c r="L21" s="390">
        <v>0</v>
      </c>
      <c r="M21" s="390">
        <v>0</v>
      </c>
      <c r="N21" s="390">
        <v>0</v>
      </c>
      <c r="O21" s="526">
        <f t="shared" si="20"/>
        <v>320000</v>
      </c>
      <c r="P21" s="392">
        <v>50000</v>
      </c>
      <c r="Q21" s="390">
        <v>120000</v>
      </c>
      <c r="R21" s="390">
        <v>150000</v>
      </c>
      <c r="S21" s="390" t="s">
        <v>914</v>
      </c>
      <c r="T21" s="390" t="s">
        <v>914</v>
      </c>
      <c r="U21" s="390" t="s">
        <v>914</v>
      </c>
      <c r="V21" s="390" t="s">
        <v>914</v>
      </c>
      <c r="W21" s="519">
        <f t="shared" si="21"/>
        <v>250000</v>
      </c>
      <c r="X21" s="35">
        <v>50000</v>
      </c>
      <c r="Y21" s="35">
        <v>100000</v>
      </c>
      <c r="Z21" s="35">
        <v>100000</v>
      </c>
      <c r="AA21" s="35"/>
      <c r="AB21" s="35"/>
      <c r="AC21" s="35"/>
      <c r="AD21" s="36"/>
      <c r="AE21" s="519">
        <f t="shared" si="22"/>
        <v>250000</v>
      </c>
      <c r="AF21" s="35">
        <v>50000</v>
      </c>
      <c r="AG21" s="35">
        <v>100000</v>
      </c>
      <c r="AH21" s="35">
        <v>100000</v>
      </c>
      <c r="AI21" s="26"/>
      <c r="AJ21" s="26"/>
      <c r="AK21" s="26"/>
      <c r="AL21" s="26"/>
      <c r="AM21" s="28"/>
      <c r="AN21" s="184">
        <f t="shared" si="10"/>
        <v>128708.66</v>
      </c>
      <c r="AO21" s="35">
        <v>250000</v>
      </c>
      <c r="AP21" s="35">
        <v>250000</v>
      </c>
    </row>
    <row r="22" spans="2:42" x14ac:dyDescent="0.25">
      <c r="B22" s="895"/>
      <c r="C22" s="167" t="s">
        <v>44</v>
      </c>
      <c r="D22" s="167"/>
      <c r="E22" s="898"/>
      <c r="F22" s="152" t="s">
        <v>73</v>
      </c>
      <c r="G22" s="531">
        <f t="shared" si="19"/>
        <v>108506.73999999999</v>
      </c>
      <c r="H22" s="390">
        <v>0</v>
      </c>
      <c r="I22" s="390">
        <v>53679.74</v>
      </c>
      <c r="J22" s="390">
        <v>54827</v>
      </c>
      <c r="K22" s="390">
        <v>0</v>
      </c>
      <c r="L22" s="390">
        <v>0</v>
      </c>
      <c r="M22" s="390">
        <v>0</v>
      </c>
      <c r="N22" s="390">
        <v>0</v>
      </c>
      <c r="O22" s="526">
        <f t="shared" si="20"/>
        <v>150000</v>
      </c>
      <c r="P22" s="392">
        <v>0</v>
      </c>
      <c r="Q22" s="390">
        <v>75000</v>
      </c>
      <c r="R22" s="390">
        <v>75000</v>
      </c>
      <c r="S22" s="390" t="s">
        <v>914</v>
      </c>
      <c r="T22" s="390" t="s">
        <v>914</v>
      </c>
      <c r="U22" s="390" t="s">
        <v>914</v>
      </c>
      <c r="V22" s="390" t="s">
        <v>914</v>
      </c>
      <c r="W22" s="519">
        <f t="shared" si="21"/>
        <v>150000</v>
      </c>
      <c r="X22" s="35">
        <v>0</v>
      </c>
      <c r="Y22" s="35">
        <v>75000</v>
      </c>
      <c r="Z22" s="35">
        <v>75000</v>
      </c>
      <c r="AA22" s="35"/>
      <c r="AB22" s="35"/>
      <c r="AC22" s="35"/>
      <c r="AD22" s="36"/>
      <c r="AE22" s="519">
        <f t="shared" si="22"/>
        <v>150000</v>
      </c>
      <c r="AF22" s="35">
        <v>0</v>
      </c>
      <c r="AG22" s="35">
        <v>75000</v>
      </c>
      <c r="AH22" s="35">
        <v>75000</v>
      </c>
      <c r="AI22" s="26"/>
      <c r="AJ22" s="26"/>
      <c r="AK22" s="26"/>
      <c r="AL22" s="26"/>
      <c r="AM22" s="28"/>
      <c r="AN22" s="184">
        <f t="shared" si="10"/>
        <v>41493.260000000009</v>
      </c>
      <c r="AO22" s="35">
        <v>150000</v>
      </c>
      <c r="AP22" s="35">
        <v>150000</v>
      </c>
    </row>
    <row r="23" spans="2:42" x14ac:dyDescent="0.25">
      <c r="B23" s="895"/>
      <c r="C23" s="167" t="s">
        <v>45</v>
      </c>
      <c r="D23" s="167"/>
      <c r="E23" s="898"/>
      <c r="F23" s="152" t="s">
        <v>75</v>
      </c>
      <c r="G23" s="531">
        <f t="shared" si="19"/>
        <v>0</v>
      </c>
      <c r="H23" s="390">
        <v>0</v>
      </c>
      <c r="I23" s="390">
        <v>0</v>
      </c>
      <c r="J23" s="390">
        <v>0</v>
      </c>
      <c r="K23" s="390">
        <v>0</v>
      </c>
      <c r="L23" s="390">
        <v>0</v>
      </c>
      <c r="M23" s="390">
        <v>0</v>
      </c>
      <c r="N23" s="390">
        <v>0</v>
      </c>
      <c r="O23" s="526">
        <f t="shared" si="20"/>
        <v>0</v>
      </c>
      <c r="P23" s="392">
        <v>0</v>
      </c>
      <c r="Q23" s="390">
        <v>0</v>
      </c>
      <c r="R23" s="390">
        <v>0</v>
      </c>
      <c r="S23" s="390" t="s">
        <v>914</v>
      </c>
      <c r="T23" s="390" t="s">
        <v>914</v>
      </c>
      <c r="U23" s="390" t="s">
        <v>914</v>
      </c>
      <c r="V23" s="390" t="s">
        <v>914</v>
      </c>
      <c r="W23" s="519">
        <f t="shared" si="21"/>
        <v>0</v>
      </c>
      <c r="X23" s="35">
        <v>0</v>
      </c>
      <c r="Y23" s="35">
        <v>0</v>
      </c>
      <c r="Z23" s="35">
        <v>0</v>
      </c>
      <c r="AA23" s="35"/>
      <c r="AB23" s="35"/>
      <c r="AC23" s="35"/>
      <c r="AD23" s="36"/>
      <c r="AE23" s="519">
        <f t="shared" si="22"/>
        <v>0</v>
      </c>
      <c r="AF23" s="35">
        <v>0</v>
      </c>
      <c r="AG23" s="35">
        <v>0</v>
      </c>
      <c r="AH23" s="35">
        <v>0</v>
      </c>
      <c r="AI23" s="26"/>
      <c r="AJ23" s="26"/>
      <c r="AK23" s="26"/>
      <c r="AL23" s="26"/>
      <c r="AM23" s="28"/>
      <c r="AN23" s="184">
        <f t="shared" si="10"/>
        <v>0</v>
      </c>
      <c r="AO23" s="35">
        <v>0</v>
      </c>
      <c r="AP23" s="35">
        <v>0</v>
      </c>
    </row>
    <row r="24" spans="2:42" x14ac:dyDescent="0.25">
      <c r="B24" s="895"/>
      <c r="C24" s="167" t="s">
        <v>46</v>
      </c>
      <c r="D24" s="167"/>
      <c r="E24" s="898"/>
      <c r="F24" s="152" t="s">
        <v>77</v>
      </c>
      <c r="G24" s="531">
        <f t="shared" si="19"/>
        <v>0</v>
      </c>
      <c r="H24" s="390">
        <v>0</v>
      </c>
      <c r="I24" s="390">
        <v>0</v>
      </c>
      <c r="J24" s="390">
        <v>0</v>
      </c>
      <c r="K24" s="390">
        <v>0</v>
      </c>
      <c r="L24" s="390">
        <v>0</v>
      </c>
      <c r="M24" s="390">
        <v>0</v>
      </c>
      <c r="N24" s="390">
        <v>0</v>
      </c>
      <c r="O24" s="526">
        <f t="shared" si="20"/>
        <v>0</v>
      </c>
      <c r="P24" s="392">
        <v>0</v>
      </c>
      <c r="Q24" s="390">
        <v>0</v>
      </c>
      <c r="R24" s="390">
        <v>0</v>
      </c>
      <c r="S24" s="390" t="s">
        <v>914</v>
      </c>
      <c r="T24" s="390" t="s">
        <v>914</v>
      </c>
      <c r="U24" s="390" t="s">
        <v>914</v>
      </c>
      <c r="V24" s="390" t="s">
        <v>914</v>
      </c>
      <c r="W24" s="519">
        <f t="shared" si="21"/>
        <v>0</v>
      </c>
      <c r="X24" s="35">
        <v>0</v>
      </c>
      <c r="Y24" s="35">
        <v>0</v>
      </c>
      <c r="Z24" s="35">
        <v>0</v>
      </c>
      <c r="AA24" s="35"/>
      <c r="AB24" s="35"/>
      <c r="AC24" s="35"/>
      <c r="AD24" s="36"/>
      <c r="AE24" s="519">
        <f t="shared" si="22"/>
        <v>0</v>
      </c>
      <c r="AF24" s="35">
        <v>0</v>
      </c>
      <c r="AG24" s="35">
        <v>0</v>
      </c>
      <c r="AH24" s="35">
        <v>0</v>
      </c>
      <c r="AI24" s="26"/>
      <c r="AJ24" s="26"/>
      <c r="AK24" s="26"/>
      <c r="AL24" s="26"/>
      <c r="AM24" s="28"/>
      <c r="AN24" s="184">
        <f t="shared" si="10"/>
        <v>0</v>
      </c>
      <c r="AO24" s="35">
        <v>0</v>
      </c>
      <c r="AP24" s="35">
        <v>0</v>
      </c>
    </row>
    <row r="25" spans="2:42" x14ac:dyDescent="0.25">
      <c r="B25" s="895"/>
      <c r="C25" s="167" t="s">
        <v>47</v>
      </c>
      <c r="D25" s="167"/>
      <c r="E25" s="898"/>
      <c r="F25" s="152" t="s">
        <v>79</v>
      </c>
      <c r="G25" s="531">
        <f t="shared" si="19"/>
        <v>673276.09999999986</v>
      </c>
      <c r="H25" s="390">
        <v>506288.73999999993</v>
      </c>
      <c r="I25" s="390">
        <v>99319.55</v>
      </c>
      <c r="J25" s="390">
        <v>67667.81</v>
      </c>
      <c r="K25" s="390">
        <v>0</v>
      </c>
      <c r="L25" s="390">
        <v>0</v>
      </c>
      <c r="M25" s="390">
        <v>0</v>
      </c>
      <c r="N25" s="390">
        <v>0</v>
      </c>
      <c r="O25" s="526">
        <f t="shared" si="20"/>
        <v>700000</v>
      </c>
      <c r="P25" s="392">
        <v>510000</v>
      </c>
      <c r="Q25" s="390">
        <v>115000</v>
      </c>
      <c r="R25" s="390">
        <v>75000</v>
      </c>
      <c r="S25" s="390" t="s">
        <v>914</v>
      </c>
      <c r="T25" s="390" t="s">
        <v>914</v>
      </c>
      <c r="U25" s="390" t="s">
        <v>914</v>
      </c>
      <c r="V25" s="390" t="s">
        <v>914</v>
      </c>
      <c r="W25" s="519">
        <f t="shared" si="21"/>
        <v>1100000</v>
      </c>
      <c r="X25" s="35">
        <v>825000</v>
      </c>
      <c r="Y25" s="35">
        <v>165000</v>
      </c>
      <c r="Z25" s="35">
        <v>110000</v>
      </c>
      <c r="AA25" s="35"/>
      <c r="AB25" s="35"/>
      <c r="AC25" s="35"/>
      <c r="AD25" s="36"/>
      <c r="AE25" s="519">
        <f t="shared" si="22"/>
        <v>1400000</v>
      </c>
      <c r="AF25" s="35">
        <v>1050000</v>
      </c>
      <c r="AG25" s="35">
        <v>200000</v>
      </c>
      <c r="AH25" s="35">
        <v>150000</v>
      </c>
      <c r="AI25" s="26"/>
      <c r="AJ25" s="26"/>
      <c r="AK25" s="26"/>
      <c r="AL25" s="26"/>
      <c r="AM25" s="28"/>
      <c r="AN25" s="184">
        <f t="shared" si="10"/>
        <v>726723.90000000014</v>
      </c>
      <c r="AO25" s="35">
        <v>1400000</v>
      </c>
      <c r="AP25" s="35">
        <v>1400000</v>
      </c>
    </row>
    <row r="26" spans="2:42" x14ac:dyDescent="0.25">
      <c r="B26" s="895"/>
      <c r="C26" s="167" t="s">
        <v>48</v>
      </c>
      <c r="D26" s="167"/>
      <c r="E26" s="898"/>
      <c r="F26" s="152" t="s">
        <v>81</v>
      </c>
      <c r="G26" s="531">
        <f t="shared" si="19"/>
        <v>147522.13</v>
      </c>
      <c r="H26" s="390">
        <v>93357.739999999991</v>
      </c>
      <c r="I26" s="390">
        <v>18642.080000000002</v>
      </c>
      <c r="J26" s="390">
        <v>35522.31</v>
      </c>
      <c r="K26" s="390">
        <v>0</v>
      </c>
      <c r="L26" s="390">
        <v>0</v>
      </c>
      <c r="M26" s="390">
        <v>0</v>
      </c>
      <c r="N26" s="390">
        <v>0</v>
      </c>
      <c r="O26" s="526">
        <f t="shared" si="20"/>
        <v>150000</v>
      </c>
      <c r="P26" s="392">
        <v>110000</v>
      </c>
      <c r="Q26" s="390">
        <v>20000</v>
      </c>
      <c r="R26" s="390">
        <v>20000</v>
      </c>
      <c r="S26" s="390" t="s">
        <v>914</v>
      </c>
      <c r="T26" s="390" t="s">
        <v>914</v>
      </c>
      <c r="U26" s="390" t="s">
        <v>914</v>
      </c>
      <c r="V26" s="390" t="s">
        <v>914</v>
      </c>
      <c r="W26" s="519">
        <f t="shared" si="21"/>
        <v>150000</v>
      </c>
      <c r="X26" s="35">
        <v>110000</v>
      </c>
      <c r="Y26" s="35">
        <v>20000</v>
      </c>
      <c r="Z26" s="35">
        <v>20000</v>
      </c>
      <c r="AA26" s="35"/>
      <c r="AB26" s="35"/>
      <c r="AC26" s="35"/>
      <c r="AD26" s="36"/>
      <c r="AE26" s="519">
        <f t="shared" si="22"/>
        <v>200000</v>
      </c>
      <c r="AF26" s="35">
        <v>120000</v>
      </c>
      <c r="AG26" s="35">
        <v>40000</v>
      </c>
      <c r="AH26" s="35">
        <v>40000</v>
      </c>
      <c r="AI26" s="26"/>
      <c r="AJ26" s="26"/>
      <c r="AK26" s="26"/>
      <c r="AL26" s="26"/>
      <c r="AM26" s="28"/>
      <c r="AN26" s="184">
        <f t="shared" si="10"/>
        <v>52477.869999999995</v>
      </c>
      <c r="AO26" s="35">
        <v>200000</v>
      </c>
      <c r="AP26" s="35">
        <v>200000</v>
      </c>
    </row>
    <row r="27" spans="2:42" x14ac:dyDescent="0.25">
      <c r="B27" s="895"/>
      <c r="C27" s="167" t="s">
        <v>49</v>
      </c>
      <c r="D27" s="167"/>
      <c r="E27" s="898"/>
      <c r="F27" s="152" t="s">
        <v>83</v>
      </c>
      <c r="G27" s="531">
        <f t="shared" si="19"/>
        <v>381155.07</v>
      </c>
      <c r="H27" s="390">
        <v>233192.44</v>
      </c>
      <c r="I27" s="390">
        <v>37859.740000000005</v>
      </c>
      <c r="J27" s="390">
        <v>110102.89000000001</v>
      </c>
      <c r="K27" s="390">
        <v>0</v>
      </c>
      <c r="L27" s="390">
        <v>0</v>
      </c>
      <c r="M27" s="390">
        <v>0</v>
      </c>
      <c r="N27" s="390">
        <v>0</v>
      </c>
      <c r="O27" s="526">
        <f t="shared" si="20"/>
        <v>400000</v>
      </c>
      <c r="P27" s="392">
        <v>200000</v>
      </c>
      <c r="Q27" s="390">
        <v>80000</v>
      </c>
      <c r="R27" s="390">
        <v>120000</v>
      </c>
      <c r="S27" s="390" t="s">
        <v>914</v>
      </c>
      <c r="T27" s="390" t="s">
        <v>914</v>
      </c>
      <c r="U27" s="390" t="s">
        <v>914</v>
      </c>
      <c r="V27" s="390" t="s">
        <v>914</v>
      </c>
      <c r="W27" s="519">
        <f t="shared" si="21"/>
        <v>400000</v>
      </c>
      <c r="X27" s="35">
        <v>200000</v>
      </c>
      <c r="Y27" s="35">
        <v>80000</v>
      </c>
      <c r="Z27" s="35">
        <v>120000</v>
      </c>
      <c r="AA27" s="35"/>
      <c r="AB27" s="35"/>
      <c r="AC27" s="35"/>
      <c r="AD27" s="36"/>
      <c r="AE27" s="519">
        <f>SUM(AF27:AL27)</f>
        <v>500000</v>
      </c>
      <c r="AF27" s="35">
        <v>250000</v>
      </c>
      <c r="AG27" s="35">
        <v>100000</v>
      </c>
      <c r="AH27" s="35">
        <v>150000</v>
      </c>
      <c r="AI27" s="26"/>
      <c r="AJ27" s="26"/>
      <c r="AK27" s="26"/>
      <c r="AL27" s="26"/>
      <c r="AM27" s="28"/>
      <c r="AN27" s="184">
        <f t="shared" si="10"/>
        <v>118844.93</v>
      </c>
      <c r="AO27" s="35">
        <v>500000</v>
      </c>
      <c r="AP27" s="35">
        <v>500000</v>
      </c>
    </row>
    <row r="28" spans="2:42" x14ac:dyDescent="0.25">
      <c r="B28" s="895"/>
      <c r="C28" s="167" t="s">
        <v>50</v>
      </c>
      <c r="D28" s="167"/>
      <c r="E28" s="898"/>
      <c r="F28" s="152" t="s">
        <v>85</v>
      </c>
      <c r="G28" s="531">
        <f t="shared" si="19"/>
        <v>482477.08</v>
      </c>
      <c r="H28" s="390">
        <v>188082.05000000002</v>
      </c>
      <c r="I28" s="390">
        <v>90624.01999999999</v>
      </c>
      <c r="J28" s="390">
        <v>203771.01</v>
      </c>
      <c r="K28" s="390">
        <v>0</v>
      </c>
      <c r="L28" s="390">
        <v>0</v>
      </c>
      <c r="M28" s="390">
        <v>0</v>
      </c>
      <c r="N28" s="390">
        <v>0</v>
      </c>
      <c r="O28" s="526">
        <f t="shared" si="20"/>
        <v>520000</v>
      </c>
      <c r="P28" s="392">
        <v>200000</v>
      </c>
      <c r="Q28" s="390">
        <v>120000</v>
      </c>
      <c r="R28" s="390">
        <v>200000</v>
      </c>
      <c r="S28" s="390" t="s">
        <v>914</v>
      </c>
      <c r="T28" s="390" t="s">
        <v>914</v>
      </c>
      <c r="U28" s="390" t="s">
        <v>914</v>
      </c>
      <c r="V28" s="390" t="s">
        <v>914</v>
      </c>
      <c r="W28" s="519">
        <f t="shared" si="21"/>
        <v>500000</v>
      </c>
      <c r="X28" s="35">
        <v>200000</v>
      </c>
      <c r="Y28" s="35">
        <v>100000</v>
      </c>
      <c r="Z28" s="35">
        <v>200000</v>
      </c>
      <c r="AA28" s="35"/>
      <c r="AB28" s="35"/>
      <c r="AC28" s="35"/>
      <c r="AD28" s="36"/>
      <c r="AE28" s="519">
        <f>SUM(AF28:AL28)</f>
        <v>600000</v>
      </c>
      <c r="AF28" s="35">
        <v>250000</v>
      </c>
      <c r="AG28" s="35">
        <v>150000</v>
      </c>
      <c r="AH28" s="35">
        <v>200000</v>
      </c>
      <c r="AI28" s="26"/>
      <c r="AJ28" s="26"/>
      <c r="AK28" s="26"/>
      <c r="AL28" s="26"/>
      <c r="AM28" s="28"/>
      <c r="AN28" s="184">
        <f t="shared" si="10"/>
        <v>117522.91999999998</v>
      </c>
      <c r="AO28" s="35">
        <v>600000</v>
      </c>
      <c r="AP28" s="35">
        <v>600000</v>
      </c>
    </row>
    <row r="29" spans="2:42" x14ac:dyDescent="0.25">
      <c r="B29" s="895"/>
      <c r="C29" s="167" t="s">
        <v>51</v>
      </c>
      <c r="D29" s="167"/>
      <c r="E29" s="898"/>
      <c r="F29" s="152" t="s">
        <v>87</v>
      </c>
      <c r="G29" s="531">
        <f t="shared" si="19"/>
        <v>0</v>
      </c>
      <c r="H29" s="390">
        <v>0</v>
      </c>
      <c r="I29" s="390">
        <v>0</v>
      </c>
      <c r="J29" s="390">
        <v>0</v>
      </c>
      <c r="K29" s="390">
        <v>0</v>
      </c>
      <c r="L29" s="390">
        <v>0</v>
      </c>
      <c r="M29" s="390">
        <v>0</v>
      </c>
      <c r="N29" s="390">
        <v>0</v>
      </c>
      <c r="O29" s="526">
        <f t="shared" si="20"/>
        <v>0</v>
      </c>
      <c r="P29" s="392">
        <v>0</v>
      </c>
      <c r="Q29" s="390">
        <v>0</v>
      </c>
      <c r="R29" s="390">
        <v>0</v>
      </c>
      <c r="S29" s="390" t="s">
        <v>914</v>
      </c>
      <c r="T29" s="390" t="s">
        <v>914</v>
      </c>
      <c r="U29" s="390" t="s">
        <v>914</v>
      </c>
      <c r="V29" s="390" t="s">
        <v>914</v>
      </c>
      <c r="W29" s="519">
        <f t="shared" si="21"/>
        <v>0</v>
      </c>
      <c r="X29" s="35">
        <v>0</v>
      </c>
      <c r="Y29" s="35">
        <v>0</v>
      </c>
      <c r="Z29" s="35">
        <v>0</v>
      </c>
      <c r="AA29" s="35"/>
      <c r="AB29" s="35"/>
      <c r="AC29" s="35"/>
      <c r="AD29" s="36"/>
      <c r="AE29" s="519">
        <f t="shared" ref="AE29" si="23">SUM(AF29:AL29)</f>
        <v>0</v>
      </c>
      <c r="AF29" s="35">
        <v>0</v>
      </c>
      <c r="AG29" s="35">
        <v>0</v>
      </c>
      <c r="AH29" s="35">
        <v>0</v>
      </c>
      <c r="AI29" s="26"/>
      <c r="AJ29" s="26"/>
      <c r="AK29" s="26"/>
      <c r="AL29" s="26"/>
      <c r="AM29" s="28"/>
      <c r="AN29" s="184">
        <f t="shared" si="10"/>
        <v>0</v>
      </c>
      <c r="AO29" s="35">
        <v>0</v>
      </c>
      <c r="AP29" s="35">
        <v>0</v>
      </c>
    </row>
    <row r="30" spans="2:42" x14ac:dyDescent="0.25">
      <c r="B30" s="895"/>
      <c r="C30" s="167" t="s">
        <v>52</v>
      </c>
      <c r="D30" s="167"/>
      <c r="E30" s="898"/>
      <c r="F30" s="152" t="s">
        <v>89</v>
      </c>
      <c r="G30" s="531">
        <f t="shared" si="19"/>
        <v>0</v>
      </c>
      <c r="H30" s="390">
        <v>0</v>
      </c>
      <c r="I30" s="390">
        <v>0</v>
      </c>
      <c r="J30" s="390">
        <v>0</v>
      </c>
      <c r="K30" s="390">
        <v>0</v>
      </c>
      <c r="L30" s="390">
        <v>0</v>
      </c>
      <c r="M30" s="390">
        <v>0</v>
      </c>
      <c r="N30" s="390">
        <v>0</v>
      </c>
      <c r="O30" s="526">
        <f t="shared" si="20"/>
        <v>0</v>
      </c>
      <c r="P30" s="392">
        <v>0</v>
      </c>
      <c r="Q30" s="390">
        <v>0</v>
      </c>
      <c r="R30" s="390">
        <v>0</v>
      </c>
      <c r="S30" s="390" t="s">
        <v>914</v>
      </c>
      <c r="T30" s="390" t="s">
        <v>914</v>
      </c>
      <c r="U30" s="390" t="s">
        <v>914</v>
      </c>
      <c r="V30" s="390" t="s">
        <v>914</v>
      </c>
      <c r="W30" s="519">
        <f t="shared" si="21"/>
        <v>0</v>
      </c>
      <c r="X30" s="35">
        <v>0</v>
      </c>
      <c r="Y30" s="35">
        <v>0</v>
      </c>
      <c r="Z30" s="35">
        <v>0</v>
      </c>
      <c r="AA30" s="35"/>
      <c r="AB30" s="35"/>
      <c r="AC30" s="35"/>
      <c r="AD30" s="36"/>
      <c r="AE30" s="519">
        <f t="shared" si="22"/>
        <v>0</v>
      </c>
      <c r="AF30" s="35">
        <v>0</v>
      </c>
      <c r="AG30" s="35">
        <v>0</v>
      </c>
      <c r="AH30" s="35">
        <v>0</v>
      </c>
      <c r="AI30" s="26"/>
      <c r="AJ30" s="26"/>
      <c r="AK30" s="26"/>
      <c r="AL30" s="26"/>
      <c r="AM30" s="28"/>
      <c r="AN30" s="184">
        <f t="shared" si="10"/>
        <v>0</v>
      </c>
      <c r="AO30" s="35">
        <v>0</v>
      </c>
      <c r="AP30" s="35">
        <v>0</v>
      </c>
    </row>
    <row r="31" spans="2:42" x14ac:dyDescent="0.25">
      <c r="B31" s="895"/>
      <c r="C31" s="167" t="s">
        <v>53</v>
      </c>
      <c r="D31" s="167"/>
      <c r="E31" s="898"/>
      <c r="F31" s="152" t="s">
        <v>91</v>
      </c>
      <c r="G31" s="531">
        <f t="shared" si="19"/>
        <v>0</v>
      </c>
      <c r="H31" s="390">
        <v>0</v>
      </c>
      <c r="I31" s="390">
        <v>0</v>
      </c>
      <c r="J31" s="390">
        <v>0</v>
      </c>
      <c r="K31" s="390">
        <v>0</v>
      </c>
      <c r="L31" s="390">
        <v>0</v>
      </c>
      <c r="M31" s="390">
        <v>0</v>
      </c>
      <c r="N31" s="390">
        <v>0</v>
      </c>
      <c r="O31" s="526">
        <f t="shared" si="20"/>
        <v>0</v>
      </c>
      <c r="P31" s="392">
        <v>0</v>
      </c>
      <c r="Q31" s="390">
        <v>0</v>
      </c>
      <c r="R31" s="390">
        <v>0</v>
      </c>
      <c r="S31" s="390" t="s">
        <v>914</v>
      </c>
      <c r="T31" s="390" t="s">
        <v>914</v>
      </c>
      <c r="U31" s="390" t="s">
        <v>914</v>
      </c>
      <c r="V31" s="390" t="s">
        <v>914</v>
      </c>
      <c r="W31" s="519">
        <f t="shared" si="21"/>
        <v>0</v>
      </c>
      <c r="X31" s="35">
        <v>0</v>
      </c>
      <c r="Y31" s="35">
        <v>0</v>
      </c>
      <c r="Z31" s="35">
        <v>0</v>
      </c>
      <c r="AA31" s="35"/>
      <c r="AB31" s="35"/>
      <c r="AC31" s="35"/>
      <c r="AD31" s="36"/>
      <c r="AE31" s="519">
        <f t="shared" si="22"/>
        <v>0</v>
      </c>
      <c r="AF31" s="35">
        <v>0</v>
      </c>
      <c r="AG31" s="35">
        <v>0</v>
      </c>
      <c r="AH31" s="35">
        <v>0</v>
      </c>
      <c r="AI31" s="26"/>
      <c r="AJ31" s="26"/>
      <c r="AK31" s="26"/>
      <c r="AL31" s="26"/>
      <c r="AM31" s="28"/>
      <c r="AN31" s="184">
        <f t="shared" si="10"/>
        <v>0</v>
      </c>
      <c r="AO31" s="35">
        <v>0</v>
      </c>
      <c r="AP31" s="35">
        <v>0</v>
      </c>
    </row>
    <row r="32" spans="2:42" x14ac:dyDescent="0.25">
      <c r="B32" s="895"/>
      <c r="C32" s="167" t="s">
        <v>54</v>
      </c>
      <c r="D32" s="167"/>
      <c r="E32" s="898"/>
      <c r="F32" s="152" t="s">
        <v>93</v>
      </c>
      <c r="G32" s="531">
        <f t="shared" si="19"/>
        <v>0</v>
      </c>
      <c r="H32" s="390">
        <v>0</v>
      </c>
      <c r="I32" s="390">
        <v>0</v>
      </c>
      <c r="J32" s="390">
        <v>0</v>
      </c>
      <c r="K32" s="390">
        <v>0</v>
      </c>
      <c r="L32" s="390">
        <v>0</v>
      </c>
      <c r="M32" s="390">
        <v>0</v>
      </c>
      <c r="N32" s="390">
        <v>0</v>
      </c>
      <c r="O32" s="526">
        <f t="shared" si="20"/>
        <v>0</v>
      </c>
      <c r="P32" s="392">
        <v>0</v>
      </c>
      <c r="Q32" s="390">
        <v>0</v>
      </c>
      <c r="R32" s="390">
        <v>0</v>
      </c>
      <c r="S32" s="390" t="s">
        <v>914</v>
      </c>
      <c r="T32" s="390" t="s">
        <v>914</v>
      </c>
      <c r="U32" s="390" t="s">
        <v>914</v>
      </c>
      <c r="V32" s="390" t="s">
        <v>914</v>
      </c>
      <c r="W32" s="519">
        <f t="shared" si="21"/>
        <v>0</v>
      </c>
      <c r="X32" s="35">
        <v>0</v>
      </c>
      <c r="Y32" s="35">
        <v>0</v>
      </c>
      <c r="Z32" s="35">
        <v>0</v>
      </c>
      <c r="AA32" s="35"/>
      <c r="AB32" s="35"/>
      <c r="AC32" s="35"/>
      <c r="AD32" s="36"/>
      <c r="AE32" s="519">
        <f>SUM(AF32:AL32)</f>
        <v>0</v>
      </c>
      <c r="AF32" s="35">
        <v>0</v>
      </c>
      <c r="AG32" s="35">
        <v>0</v>
      </c>
      <c r="AH32" s="35">
        <v>0</v>
      </c>
      <c r="AI32" s="26"/>
      <c r="AJ32" s="26"/>
      <c r="AK32" s="26"/>
      <c r="AL32" s="26"/>
      <c r="AM32" s="28"/>
      <c r="AN32" s="184">
        <f t="shared" si="10"/>
        <v>0</v>
      </c>
      <c r="AO32" s="35">
        <v>0</v>
      </c>
      <c r="AP32" s="35">
        <v>0</v>
      </c>
    </row>
    <row r="33" spans="2:42" ht="16.5" customHeight="1" x14ac:dyDescent="0.25">
      <c r="B33" s="896"/>
      <c r="C33" s="167" t="s">
        <v>23</v>
      </c>
      <c r="D33" s="167"/>
      <c r="E33" s="899"/>
      <c r="F33" s="152"/>
      <c r="G33" s="531">
        <f t="shared" si="19"/>
        <v>406779.74999999994</v>
      </c>
      <c r="H33" s="390">
        <v>207214.52</v>
      </c>
      <c r="I33" s="390">
        <v>99280.189999999988</v>
      </c>
      <c r="J33" s="390">
        <v>100285.03999999998</v>
      </c>
      <c r="K33" s="390">
        <v>0</v>
      </c>
      <c r="L33" s="390">
        <v>0</v>
      </c>
      <c r="M33" s="390">
        <v>0</v>
      </c>
      <c r="N33" s="390">
        <v>0</v>
      </c>
      <c r="O33" s="526">
        <f>SUM(P33:V33)</f>
        <v>690000</v>
      </c>
      <c r="P33" s="392">
        <v>340000</v>
      </c>
      <c r="Q33" s="390">
        <v>200000</v>
      </c>
      <c r="R33" s="390">
        <v>150000</v>
      </c>
      <c r="S33" s="390" t="s">
        <v>914</v>
      </c>
      <c r="T33" s="390" t="s">
        <v>914</v>
      </c>
      <c r="U33" s="390" t="s">
        <v>914</v>
      </c>
      <c r="V33" s="390" t="s">
        <v>914</v>
      </c>
      <c r="W33" s="519">
        <f t="shared" si="21"/>
        <v>675000</v>
      </c>
      <c r="X33" s="35">
        <v>325000</v>
      </c>
      <c r="Y33" s="35">
        <v>200000</v>
      </c>
      <c r="Z33" s="35">
        <v>150000</v>
      </c>
      <c r="AA33" s="35"/>
      <c r="AB33" s="35"/>
      <c r="AC33" s="35"/>
      <c r="AD33" s="36"/>
      <c r="AE33" s="519">
        <f t="shared" si="22"/>
        <v>780000</v>
      </c>
      <c r="AF33" s="35">
        <v>380000</v>
      </c>
      <c r="AG33" s="35">
        <v>200000</v>
      </c>
      <c r="AH33" s="35">
        <v>200000</v>
      </c>
      <c r="AI33" s="26"/>
      <c r="AJ33" s="26"/>
      <c r="AK33" s="26"/>
      <c r="AL33" s="26"/>
      <c r="AM33" s="28"/>
      <c r="AN33" s="184">
        <f t="shared" si="10"/>
        <v>373220.25000000006</v>
      </c>
      <c r="AO33" s="35">
        <v>780000</v>
      </c>
      <c r="AP33" s="35">
        <v>780000</v>
      </c>
    </row>
    <row r="34" spans="2:42" x14ac:dyDescent="0.25">
      <c r="B34" s="870" t="s">
        <v>206</v>
      </c>
      <c r="C34" s="871"/>
      <c r="D34" s="501"/>
      <c r="E34" s="151" t="s">
        <v>194</v>
      </c>
      <c r="F34" s="152"/>
      <c r="G34" s="527">
        <f>SUM(G35:G39)</f>
        <v>3765296.21</v>
      </c>
      <c r="H34" s="558">
        <f t="shared" ref="H34:N34" si="24">SUM(H35:H39)</f>
        <v>1329585.1300000004</v>
      </c>
      <c r="I34" s="558">
        <f t="shared" si="24"/>
        <v>390119.81999999995</v>
      </c>
      <c r="J34" s="558">
        <f t="shared" si="24"/>
        <v>2045591.2599999998</v>
      </c>
      <c r="K34" s="558">
        <f t="shared" ref="K34" si="25">SUM(K35:K39)</f>
        <v>0</v>
      </c>
      <c r="L34" s="558">
        <f t="shared" si="24"/>
        <v>0</v>
      </c>
      <c r="M34" s="558">
        <f t="shared" si="24"/>
        <v>0</v>
      </c>
      <c r="N34" s="559">
        <f t="shared" si="24"/>
        <v>0</v>
      </c>
      <c r="O34" s="525">
        <f>SUM(O35:O39)</f>
        <v>5057000</v>
      </c>
      <c r="P34" s="395">
        <f t="shared" ref="P34:V34" si="26">SUM(P35:P39)</f>
        <v>1806000</v>
      </c>
      <c r="Q34" s="558">
        <f t="shared" si="26"/>
        <v>636000</v>
      </c>
      <c r="R34" s="558">
        <f t="shared" si="26"/>
        <v>2615000</v>
      </c>
      <c r="S34" s="558">
        <f t="shared" si="26"/>
        <v>0</v>
      </c>
      <c r="T34" s="558">
        <f t="shared" si="26"/>
        <v>0</v>
      </c>
      <c r="U34" s="558">
        <f t="shared" si="26"/>
        <v>0</v>
      </c>
      <c r="V34" s="558">
        <f t="shared" si="26"/>
        <v>0</v>
      </c>
      <c r="W34" s="518">
        <f>SUM(W35:W39)</f>
        <v>4865000</v>
      </c>
      <c r="X34" s="560">
        <f t="shared" ref="X34:AD34" si="27">SUM(X35:X39)</f>
        <v>1751000</v>
      </c>
      <c r="Y34" s="560">
        <f t="shared" si="27"/>
        <v>577000</v>
      </c>
      <c r="Z34" s="560">
        <f t="shared" si="27"/>
        <v>2537000</v>
      </c>
      <c r="AA34" s="560">
        <f t="shared" si="27"/>
        <v>0</v>
      </c>
      <c r="AB34" s="560">
        <f t="shared" si="27"/>
        <v>0</v>
      </c>
      <c r="AC34" s="560">
        <f t="shared" si="27"/>
        <v>0</v>
      </c>
      <c r="AD34" s="561">
        <f t="shared" si="27"/>
        <v>0</v>
      </c>
      <c r="AE34" s="518">
        <f>SUM(AE35:AE39)</f>
        <v>34145000</v>
      </c>
      <c r="AF34" s="560">
        <f t="shared" ref="AF34:AK34" si="28">SUM(AF35:AF39)</f>
        <v>11922000</v>
      </c>
      <c r="AG34" s="560">
        <f t="shared" si="28"/>
        <v>5782000</v>
      </c>
      <c r="AH34" s="560">
        <f t="shared" si="28"/>
        <v>16441000</v>
      </c>
      <c r="AI34" s="560">
        <f t="shared" si="28"/>
        <v>0</v>
      </c>
      <c r="AJ34" s="560">
        <f t="shared" si="28"/>
        <v>0</v>
      </c>
      <c r="AK34" s="560">
        <f t="shared" si="28"/>
        <v>0</v>
      </c>
      <c r="AL34" s="560">
        <f t="shared" ref="AL34" si="29">SUM(AL35:AL39)</f>
        <v>0</v>
      </c>
      <c r="AM34" s="562"/>
      <c r="AN34" s="186">
        <f t="shared" si="10"/>
        <v>30379703.789999999</v>
      </c>
      <c r="AO34" s="560">
        <f t="shared" ref="AO34:AP34" si="30">SUM(AO35:AO39)</f>
        <v>34145000</v>
      </c>
      <c r="AP34" s="563">
        <f t="shared" si="30"/>
        <v>34145000</v>
      </c>
    </row>
    <row r="35" spans="2:42" x14ac:dyDescent="0.25">
      <c r="B35" s="894" t="s">
        <v>5</v>
      </c>
      <c r="C35" s="167" t="s">
        <v>95</v>
      </c>
      <c r="D35" s="167"/>
      <c r="E35" s="897" t="s">
        <v>194</v>
      </c>
      <c r="F35" s="152" t="s">
        <v>55</v>
      </c>
      <c r="G35" s="531">
        <f t="shared" ref="G35:G41" si="31">SUM(H35:N35)</f>
        <v>1110861.5299999998</v>
      </c>
      <c r="H35" s="390">
        <v>227344.86000000002</v>
      </c>
      <c r="I35" s="390">
        <v>103074.79</v>
      </c>
      <c r="J35" s="390">
        <v>780441.87999999989</v>
      </c>
      <c r="K35" s="390">
        <v>0</v>
      </c>
      <c r="L35" s="390">
        <v>0</v>
      </c>
      <c r="M35" s="390">
        <v>0</v>
      </c>
      <c r="N35" s="390">
        <v>0</v>
      </c>
      <c r="O35" s="526">
        <f t="shared" ref="O35:O41" si="32">SUM(P35:V35)</f>
        <v>1528000</v>
      </c>
      <c r="P35" s="392">
        <v>451000</v>
      </c>
      <c r="Q35" s="390">
        <v>209000</v>
      </c>
      <c r="R35" s="390">
        <v>868000</v>
      </c>
      <c r="S35" s="390" t="s">
        <v>914</v>
      </c>
      <c r="T35" s="390" t="s">
        <v>914</v>
      </c>
      <c r="U35" s="390" t="s">
        <v>914</v>
      </c>
      <c r="V35" s="390" t="s">
        <v>914</v>
      </c>
      <c r="W35" s="519">
        <f t="shared" ref="W35:W41" si="33">SUM(X35:AD35)</f>
        <v>1400000</v>
      </c>
      <c r="X35" s="35">
        <v>400000</v>
      </c>
      <c r="Y35" s="35">
        <v>200000</v>
      </c>
      <c r="Z35" s="35">
        <v>800000</v>
      </c>
      <c r="AA35" s="35"/>
      <c r="AB35" s="35"/>
      <c r="AC35" s="35"/>
      <c r="AD35" s="36"/>
      <c r="AE35" s="519">
        <f t="shared" ref="AE35:AE41" si="34">SUM(AF35:AL35)</f>
        <v>1530000</v>
      </c>
      <c r="AF35" s="35">
        <v>450000</v>
      </c>
      <c r="AG35" s="35">
        <v>210000</v>
      </c>
      <c r="AH35" s="35">
        <v>870000</v>
      </c>
      <c r="AI35" s="26"/>
      <c r="AJ35" s="26"/>
      <c r="AK35" s="26"/>
      <c r="AL35" s="26"/>
      <c r="AM35" s="28"/>
      <c r="AN35" s="184">
        <f t="shared" si="10"/>
        <v>419138.4700000002</v>
      </c>
      <c r="AO35" s="35">
        <v>1530000</v>
      </c>
      <c r="AP35" s="35">
        <v>1530000</v>
      </c>
    </row>
    <row r="36" spans="2:42" x14ac:dyDescent="0.25">
      <c r="B36" s="895"/>
      <c r="C36" s="167" t="s">
        <v>202</v>
      </c>
      <c r="D36" s="167"/>
      <c r="E36" s="898"/>
      <c r="F36" s="152" t="s">
        <v>61</v>
      </c>
      <c r="G36" s="531">
        <f t="shared" si="31"/>
        <v>1035390.54</v>
      </c>
      <c r="H36" s="390">
        <v>270039.31</v>
      </c>
      <c r="I36" s="390">
        <v>153405.63</v>
      </c>
      <c r="J36" s="390">
        <v>611945.60000000009</v>
      </c>
      <c r="K36" s="390">
        <v>0</v>
      </c>
      <c r="L36" s="390">
        <v>0</v>
      </c>
      <c r="M36" s="390">
        <v>0</v>
      </c>
      <c r="N36" s="390">
        <v>0</v>
      </c>
      <c r="O36" s="526">
        <f t="shared" si="32"/>
        <v>1514000</v>
      </c>
      <c r="P36" s="392">
        <v>354000</v>
      </c>
      <c r="Q36" s="390">
        <v>250000</v>
      </c>
      <c r="R36" s="390">
        <v>910000</v>
      </c>
      <c r="S36" s="390" t="s">
        <v>914</v>
      </c>
      <c r="T36" s="390" t="s">
        <v>914</v>
      </c>
      <c r="U36" s="390" t="s">
        <v>914</v>
      </c>
      <c r="V36" s="390" t="s">
        <v>914</v>
      </c>
      <c r="W36" s="519">
        <f t="shared" si="33"/>
        <v>1600000</v>
      </c>
      <c r="X36" s="35">
        <v>400000</v>
      </c>
      <c r="Y36" s="35">
        <v>270000</v>
      </c>
      <c r="Z36" s="35">
        <v>930000</v>
      </c>
      <c r="AA36" s="35"/>
      <c r="AB36" s="35"/>
      <c r="AC36" s="35"/>
      <c r="AD36" s="36"/>
      <c r="AE36" s="519">
        <f t="shared" si="34"/>
        <v>17500000</v>
      </c>
      <c r="AF36" s="35">
        <v>4000000</v>
      </c>
      <c r="AG36" s="35">
        <v>4500000</v>
      </c>
      <c r="AH36" s="35">
        <v>9000000</v>
      </c>
      <c r="AI36" s="26"/>
      <c r="AJ36" s="26"/>
      <c r="AK36" s="26"/>
      <c r="AL36" s="26"/>
      <c r="AM36" s="28"/>
      <c r="AN36" s="184">
        <f t="shared" si="10"/>
        <v>16464609.460000001</v>
      </c>
      <c r="AO36" s="35">
        <v>17500000</v>
      </c>
      <c r="AP36" s="35">
        <v>17500000</v>
      </c>
    </row>
    <row r="37" spans="2:42" x14ac:dyDescent="0.25">
      <c r="B37" s="895"/>
      <c r="C37" s="167" t="s">
        <v>203</v>
      </c>
      <c r="D37" s="167"/>
      <c r="E37" s="898"/>
      <c r="F37" s="152" t="s">
        <v>65</v>
      </c>
      <c r="G37" s="531">
        <f t="shared" si="31"/>
        <v>62146.600000000006</v>
      </c>
      <c r="H37" s="390">
        <v>49717.279999999999</v>
      </c>
      <c r="I37" s="390">
        <v>6214.66</v>
      </c>
      <c r="J37" s="390">
        <v>6214.66</v>
      </c>
      <c r="K37" s="390">
        <v>0</v>
      </c>
      <c r="L37" s="390">
        <v>0</v>
      </c>
      <c r="M37" s="390">
        <v>0</v>
      </c>
      <c r="N37" s="390">
        <v>0</v>
      </c>
      <c r="O37" s="526">
        <f t="shared" si="32"/>
        <v>65000</v>
      </c>
      <c r="P37" s="392">
        <v>51000</v>
      </c>
      <c r="Q37" s="390">
        <v>7000</v>
      </c>
      <c r="R37" s="390">
        <v>7000</v>
      </c>
      <c r="S37" s="390" t="s">
        <v>914</v>
      </c>
      <c r="T37" s="390" t="s">
        <v>914</v>
      </c>
      <c r="U37" s="390" t="s">
        <v>914</v>
      </c>
      <c r="V37" s="390" t="s">
        <v>914</v>
      </c>
      <c r="W37" s="519">
        <f t="shared" si="33"/>
        <v>65000</v>
      </c>
      <c r="X37" s="35">
        <v>51000</v>
      </c>
      <c r="Y37" s="35">
        <v>7000</v>
      </c>
      <c r="Z37" s="35">
        <v>7000</v>
      </c>
      <c r="AA37" s="35"/>
      <c r="AB37" s="35"/>
      <c r="AC37" s="35"/>
      <c r="AD37" s="36"/>
      <c r="AE37" s="519">
        <f t="shared" si="34"/>
        <v>715000</v>
      </c>
      <c r="AF37" s="35">
        <v>572000</v>
      </c>
      <c r="AG37" s="35">
        <v>72000</v>
      </c>
      <c r="AH37" s="35">
        <v>71000</v>
      </c>
      <c r="AI37" s="26"/>
      <c r="AJ37" s="26"/>
      <c r="AK37" s="26"/>
      <c r="AL37" s="26"/>
      <c r="AM37" s="28"/>
      <c r="AN37" s="184">
        <f t="shared" si="10"/>
        <v>652853.4</v>
      </c>
      <c r="AO37" s="35">
        <v>715000</v>
      </c>
      <c r="AP37" s="35">
        <v>715000</v>
      </c>
    </row>
    <row r="38" spans="2:42" x14ac:dyDescent="0.25">
      <c r="B38" s="895"/>
      <c r="C38" s="167" t="s">
        <v>204</v>
      </c>
      <c r="D38" s="167"/>
      <c r="E38" s="898"/>
      <c r="F38" s="152" t="s">
        <v>67</v>
      </c>
      <c r="G38" s="531">
        <f t="shared" si="31"/>
        <v>1556897.54</v>
      </c>
      <c r="H38" s="390">
        <v>782483.68000000017</v>
      </c>
      <c r="I38" s="390">
        <v>127424.74</v>
      </c>
      <c r="J38" s="390">
        <v>646989.12</v>
      </c>
      <c r="K38" s="390">
        <v>0</v>
      </c>
      <c r="L38" s="390">
        <v>0</v>
      </c>
      <c r="M38" s="390">
        <v>0</v>
      </c>
      <c r="N38" s="390">
        <v>0</v>
      </c>
      <c r="O38" s="526">
        <f t="shared" si="32"/>
        <v>1950000</v>
      </c>
      <c r="P38" s="392">
        <v>950000</v>
      </c>
      <c r="Q38" s="390">
        <v>170000</v>
      </c>
      <c r="R38" s="390">
        <v>830000</v>
      </c>
      <c r="S38" s="390" t="s">
        <v>914</v>
      </c>
      <c r="T38" s="390" t="s">
        <v>914</v>
      </c>
      <c r="U38" s="390" t="s">
        <v>914</v>
      </c>
      <c r="V38" s="390" t="s">
        <v>914</v>
      </c>
      <c r="W38" s="519">
        <f t="shared" si="33"/>
        <v>1800000</v>
      </c>
      <c r="X38" s="35">
        <v>900000</v>
      </c>
      <c r="Y38" s="35">
        <v>100000</v>
      </c>
      <c r="Z38" s="35">
        <v>800000</v>
      </c>
      <c r="AA38" s="35"/>
      <c r="AB38" s="35"/>
      <c r="AC38" s="35"/>
      <c r="AD38" s="36"/>
      <c r="AE38" s="519">
        <f t="shared" si="34"/>
        <v>14400000</v>
      </c>
      <c r="AF38" s="35">
        <v>6900000</v>
      </c>
      <c r="AG38" s="35">
        <v>1000000</v>
      </c>
      <c r="AH38" s="35">
        <v>6500000</v>
      </c>
      <c r="AI38" s="26"/>
      <c r="AJ38" s="26"/>
      <c r="AK38" s="26"/>
      <c r="AL38" s="26"/>
      <c r="AM38" s="28"/>
      <c r="AN38" s="184">
        <f t="shared" si="10"/>
        <v>12843102.460000001</v>
      </c>
      <c r="AO38" s="35">
        <v>14400000</v>
      </c>
      <c r="AP38" s="35">
        <v>14400000</v>
      </c>
    </row>
    <row r="39" spans="2:42" ht="18" customHeight="1" x14ac:dyDescent="0.25">
      <c r="B39" s="896"/>
      <c r="C39" s="167" t="s">
        <v>23</v>
      </c>
      <c r="D39" s="167"/>
      <c r="E39" s="899"/>
      <c r="F39" s="152"/>
      <c r="G39" s="531">
        <f t="shared" si="31"/>
        <v>0</v>
      </c>
      <c r="H39" s="390">
        <v>0</v>
      </c>
      <c r="I39" s="390">
        <v>0</v>
      </c>
      <c r="J39" s="390">
        <v>0</v>
      </c>
      <c r="K39" s="390">
        <v>0</v>
      </c>
      <c r="L39" s="390">
        <v>0</v>
      </c>
      <c r="M39" s="390">
        <v>0</v>
      </c>
      <c r="N39" s="390">
        <v>0</v>
      </c>
      <c r="O39" s="526">
        <f t="shared" si="32"/>
        <v>0</v>
      </c>
      <c r="P39" s="392">
        <v>0</v>
      </c>
      <c r="Q39" s="390">
        <v>0</v>
      </c>
      <c r="R39" s="390">
        <v>0</v>
      </c>
      <c r="S39" s="390" t="s">
        <v>914</v>
      </c>
      <c r="T39" s="390" t="s">
        <v>914</v>
      </c>
      <c r="U39" s="390" t="s">
        <v>914</v>
      </c>
      <c r="V39" s="390" t="s">
        <v>914</v>
      </c>
      <c r="W39" s="519">
        <f t="shared" si="33"/>
        <v>0</v>
      </c>
      <c r="X39" s="35">
        <v>0</v>
      </c>
      <c r="Y39" s="35">
        <v>0</v>
      </c>
      <c r="Z39" s="35">
        <v>0</v>
      </c>
      <c r="AA39" s="35"/>
      <c r="AB39" s="35"/>
      <c r="AC39" s="35"/>
      <c r="AD39" s="36"/>
      <c r="AE39" s="519">
        <f t="shared" si="34"/>
        <v>0</v>
      </c>
      <c r="AF39" s="35">
        <v>0</v>
      </c>
      <c r="AG39" s="35">
        <v>0</v>
      </c>
      <c r="AH39" s="35">
        <v>0</v>
      </c>
      <c r="AI39" s="26"/>
      <c r="AJ39" s="26"/>
      <c r="AK39" s="26"/>
      <c r="AL39" s="26"/>
      <c r="AM39" s="28"/>
      <c r="AN39" s="184">
        <f t="shared" si="10"/>
        <v>0</v>
      </c>
      <c r="AO39" s="35">
        <v>0</v>
      </c>
      <c r="AP39" s="35">
        <v>0</v>
      </c>
    </row>
    <row r="40" spans="2:42" x14ac:dyDescent="0.25">
      <c r="B40" s="870" t="s">
        <v>205</v>
      </c>
      <c r="C40" s="871"/>
      <c r="D40" s="182"/>
      <c r="E40" s="151" t="s">
        <v>195</v>
      </c>
      <c r="F40" s="152"/>
      <c r="G40" s="527">
        <f t="shared" si="31"/>
        <v>0</v>
      </c>
      <c r="H40" s="390">
        <v>0</v>
      </c>
      <c r="I40" s="390">
        <v>0</v>
      </c>
      <c r="J40" s="390">
        <v>0</v>
      </c>
      <c r="K40" s="390">
        <v>0</v>
      </c>
      <c r="L40" s="390">
        <v>0</v>
      </c>
      <c r="M40" s="390">
        <v>0</v>
      </c>
      <c r="N40" s="390">
        <v>0</v>
      </c>
      <c r="O40" s="525">
        <f t="shared" si="32"/>
        <v>0</v>
      </c>
      <c r="P40" s="395">
        <v>0</v>
      </c>
      <c r="Q40" s="390">
        <v>0</v>
      </c>
      <c r="R40" s="390">
        <v>0</v>
      </c>
      <c r="S40" s="390" t="s">
        <v>914</v>
      </c>
      <c r="T40" s="390" t="s">
        <v>914</v>
      </c>
      <c r="U40" s="390" t="s">
        <v>914</v>
      </c>
      <c r="V40" s="390" t="s">
        <v>914</v>
      </c>
      <c r="W40" s="518">
        <f t="shared" si="33"/>
        <v>0</v>
      </c>
      <c r="X40" s="35">
        <v>0</v>
      </c>
      <c r="Y40" s="35">
        <v>0</v>
      </c>
      <c r="Z40" s="35">
        <v>0</v>
      </c>
      <c r="AA40" s="35"/>
      <c r="AB40" s="35"/>
      <c r="AC40" s="35"/>
      <c r="AD40" s="36"/>
      <c r="AE40" s="518">
        <f t="shared" si="34"/>
        <v>0</v>
      </c>
      <c r="AF40" s="35">
        <v>0</v>
      </c>
      <c r="AG40" s="35">
        <v>0</v>
      </c>
      <c r="AH40" s="35">
        <v>0</v>
      </c>
      <c r="AI40" s="29"/>
      <c r="AJ40" s="29"/>
      <c r="AK40" s="29"/>
      <c r="AL40" s="29"/>
      <c r="AM40" s="31"/>
      <c r="AN40" s="186">
        <f t="shared" si="10"/>
        <v>0</v>
      </c>
      <c r="AO40" s="35">
        <v>0</v>
      </c>
      <c r="AP40" s="35">
        <v>0</v>
      </c>
    </row>
    <row r="41" spans="2:42" x14ac:dyDescent="0.25">
      <c r="B41" s="870" t="s">
        <v>208</v>
      </c>
      <c r="C41" s="871"/>
      <c r="D41" s="182"/>
      <c r="E41" s="151" t="s">
        <v>196</v>
      </c>
      <c r="F41" s="152"/>
      <c r="G41" s="527">
        <f t="shared" si="31"/>
        <v>0</v>
      </c>
      <c r="H41" s="390">
        <v>0</v>
      </c>
      <c r="I41" s="390">
        <v>0</v>
      </c>
      <c r="J41" s="390">
        <v>0</v>
      </c>
      <c r="K41" s="390">
        <v>0</v>
      </c>
      <c r="L41" s="390">
        <v>0</v>
      </c>
      <c r="M41" s="390">
        <v>0</v>
      </c>
      <c r="N41" s="390">
        <v>0</v>
      </c>
      <c r="O41" s="525">
        <f t="shared" si="32"/>
        <v>0</v>
      </c>
      <c r="P41" s="395">
        <v>0</v>
      </c>
      <c r="Q41" s="390">
        <v>0</v>
      </c>
      <c r="R41" s="390">
        <v>0</v>
      </c>
      <c r="S41" s="390" t="s">
        <v>914</v>
      </c>
      <c r="T41" s="390" t="s">
        <v>914</v>
      </c>
      <c r="U41" s="390" t="s">
        <v>914</v>
      </c>
      <c r="V41" s="390" t="s">
        <v>914</v>
      </c>
      <c r="W41" s="518">
        <f t="shared" si="33"/>
        <v>0</v>
      </c>
      <c r="X41" s="35">
        <v>0</v>
      </c>
      <c r="Y41" s="35">
        <v>0</v>
      </c>
      <c r="Z41" s="35">
        <v>0</v>
      </c>
      <c r="AA41" s="35"/>
      <c r="AB41" s="35"/>
      <c r="AC41" s="35"/>
      <c r="AD41" s="36"/>
      <c r="AE41" s="518">
        <f t="shared" si="34"/>
        <v>0</v>
      </c>
      <c r="AF41" s="35">
        <v>0</v>
      </c>
      <c r="AG41" s="35">
        <v>0</v>
      </c>
      <c r="AH41" s="35">
        <v>0</v>
      </c>
      <c r="AI41" s="29"/>
      <c r="AJ41" s="29"/>
      <c r="AK41" s="29"/>
      <c r="AL41" s="29"/>
      <c r="AM41" s="31"/>
      <c r="AN41" s="186">
        <f t="shared" si="10"/>
        <v>0</v>
      </c>
      <c r="AO41" s="35">
        <v>0</v>
      </c>
      <c r="AP41" s="35">
        <v>0</v>
      </c>
    </row>
    <row r="42" spans="2:42" x14ac:dyDescent="0.25">
      <c r="B42" s="870" t="s">
        <v>209</v>
      </c>
      <c r="C42" s="871"/>
      <c r="D42" s="501"/>
      <c r="E42" s="151" t="s">
        <v>197</v>
      </c>
      <c r="F42" s="152"/>
      <c r="G42" s="527">
        <f>SUM(G43:G45)</f>
        <v>0</v>
      </c>
      <c r="H42" s="395">
        <f t="shared" ref="H42:I42" si="35">SUM(H43:H45)</f>
        <v>0</v>
      </c>
      <c r="I42" s="558">
        <f t="shared" si="35"/>
        <v>0</v>
      </c>
      <c r="J42" s="558">
        <f t="shared" ref="J42:N42" si="36">SUM(J43:J45)</f>
        <v>0</v>
      </c>
      <c r="K42" s="558">
        <f t="shared" ref="K42" si="37">SUM(K43:K45)</f>
        <v>0</v>
      </c>
      <c r="L42" s="558">
        <f t="shared" si="36"/>
        <v>0</v>
      </c>
      <c r="M42" s="558">
        <f t="shared" si="36"/>
        <v>0</v>
      </c>
      <c r="N42" s="559">
        <f t="shared" si="36"/>
        <v>0</v>
      </c>
      <c r="O42" s="525">
        <f>SUM(O43:O45)</f>
        <v>0</v>
      </c>
      <c r="P42" s="395">
        <f t="shared" ref="P42:V42" si="38">SUM(P43:P45)</f>
        <v>0</v>
      </c>
      <c r="Q42" s="558">
        <f t="shared" si="38"/>
        <v>0</v>
      </c>
      <c r="R42" s="558">
        <f t="shared" si="38"/>
        <v>0</v>
      </c>
      <c r="S42" s="558">
        <f t="shared" si="38"/>
        <v>0</v>
      </c>
      <c r="T42" s="558">
        <f t="shared" si="38"/>
        <v>0</v>
      </c>
      <c r="U42" s="558">
        <f t="shared" si="38"/>
        <v>0</v>
      </c>
      <c r="V42" s="558">
        <f t="shared" si="38"/>
        <v>0</v>
      </c>
      <c r="W42" s="518">
        <f>SUM(W43:W45)</f>
        <v>0</v>
      </c>
      <c r="X42" s="560">
        <f t="shared" ref="X42:AD42" si="39">SUM(X43:X45)</f>
        <v>0</v>
      </c>
      <c r="Y42" s="560">
        <f t="shared" si="39"/>
        <v>0</v>
      </c>
      <c r="Z42" s="560">
        <f t="shared" si="39"/>
        <v>0</v>
      </c>
      <c r="AA42" s="560">
        <f t="shared" si="39"/>
        <v>0</v>
      </c>
      <c r="AB42" s="560">
        <f t="shared" si="39"/>
        <v>0</v>
      </c>
      <c r="AC42" s="560">
        <f t="shared" si="39"/>
        <v>0</v>
      </c>
      <c r="AD42" s="561">
        <f t="shared" si="39"/>
        <v>0</v>
      </c>
      <c r="AE42" s="518">
        <f>SUM(AE43:AE45)</f>
        <v>0</v>
      </c>
      <c r="AF42" s="560">
        <f t="shared" ref="AF42:AK42" si="40">SUM(AF43:AF45)</f>
        <v>0</v>
      </c>
      <c r="AG42" s="560">
        <f t="shared" si="40"/>
        <v>0</v>
      </c>
      <c r="AH42" s="560">
        <f t="shared" si="40"/>
        <v>0</v>
      </c>
      <c r="AI42" s="560">
        <f t="shared" si="40"/>
        <v>0</v>
      </c>
      <c r="AJ42" s="560">
        <f t="shared" si="40"/>
        <v>0</v>
      </c>
      <c r="AK42" s="560">
        <f t="shared" si="40"/>
        <v>0</v>
      </c>
      <c r="AL42" s="560">
        <f t="shared" ref="AL42" si="41">SUM(AL43:AL45)</f>
        <v>0</v>
      </c>
      <c r="AM42" s="562"/>
      <c r="AN42" s="186">
        <f t="shared" ref="AN42:AN73" si="42">AE42-G42</f>
        <v>0</v>
      </c>
      <c r="AO42" s="564"/>
      <c r="AP42" s="565"/>
    </row>
    <row r="43" spans="2:42" x14ac:dyDescent="0.25">
      <c r="B43" s="903" t="s">
        <v>5</v>
      </c>
      <c r="C43" s="167" t="s">
        <v>212</v>
      </c>
      <c r="D43" s="167"/>
      <c r="E43" s="897" t="s">
        <v>197</v>
      </c>
      <c r="F43" s="152" t="s">
        <v>55</v>
      </c>
      <c r="G43" s="531">
        <f t="shared" ref="G43:G45" si="43">SUM(H43:N43)</f>
        <v>0</v>
      </c>
      <c r="H43" s="390">
        <v>0</v>
      </c>
      <c r="I43" s="390">
        <v>0</v>
      </c>
      <c r="J43" s="390">
        <v>0</v>
      </c>
      <c r="K43" s="390">
        <v>0</v>
      </c>
      <c r="L43" s="390">
        <v>0</v>
      </c>
      <c r="M43" s="390">
        <v>0</v>
      </c>
      <c r="N43" s="390">
        <v>0</v>
      </c>
      <c r="O43" s="526">
        <f t="shared" ref="O43:O45" si="44">SUM(P43:V43)</f>
        <v>0</v>
      </c>
      <c r="P43" s="392">
        <v>0</v>
      </c>
      <c r="Q43" s="390">
        <v>0</v>
      </c>
      <c r="R43" s="390">
        <v>0</v>
      </c>
      <c r="S43" s="390" t="s">
        <v>914</v>
      </c>
      <c r="T43" s="390" t="s">
        <v>914</v>
      </c>
      <c r="U43" s="390" t="s">
        <v>914</v>
      </c>
      <c r="V43" s="390" t="s">
        <v>914</v>
      </c>
      <c r="W43" s="519">
        <f t="shared" ref="W43:W45" si="45">SUM(X43:AD43)</f>
        <v>0</v>
      </c>
      <c r="X43" s="35">
        <v>0</v>
      </c>
      <c r="Y43" s="35">
        <v>0</v>
      </c>
      <c r="Z43" s="35">
        <v>0</v>
      </c>
      <c r="AA43" s="32"/>
      <c r="AB43" s="32"/>
      <c r="AC43" s="32"/>
      <c r="AD43" s="33"/>
      <c r="AE43" s="519">
        <f t="shared" ref="AE43:AE45" si="46">SUM(AF43:AL43)</f>
        <v>0</v>
      </c>
      <c r="AF43" s="35">
        <v>0</v>
      </c>
      <c r="AG43" s="35">
        <v>0</v>
      </c>
      <c r="AH43" s="35">
        <v>0</v>
      </c>
      <c r="AI43" s="32"/>
      <c r="AJ43" s="32"/>
      <c r="AK43" s="32"/>
      <c r="AL43" s="32"/>
      <c r="AM43" s="34"/>
      <c r="AN43" s="184">
        <f t="shared" si="42"/>
        <v>0</v>
      </c>
      <c r="AO43" s="572" t="s">
        <v>390</v>
      </c>
      <c r="AP43" s="573" t="s">
        <v>390</v>
      </c>
    </row>
    <row r="44" spans="2:42" x14ac:dyDescent="0.25">
      <c r="B44" s="904"/>
      <c r="C44" s="167" t="s">
        <v>213</v>
      </c>
      <c r="D44" s="167"/>
      <c r="E44" s="898"/>
      <c r="F44" s="152" t="s">
        <v>61</v>
      </c>
      <c r="G44" s="531">
        <f t="shared" si="43"/>
        <v>0</v>
      </c>
      <c r="H44" s="390">
        <v>0</v>
      </c>
      <c r="I44" s="390">
        <v>0</v>
      </c>
      <c r="J44" s="390">
        <v>0</v>
      </c>
      <c r="K44" s="390">
        <v>0</v>
      </c>
      <c r="L44" s="390">
        <v>0</v>
      </c>
      <c r="M44" s="390">
        <v>0</v>
      </c>
      <c r="N44" s="390">
        <v>0</v>
      </c>
      <c r="O44" s="526">
        <f t="shared" si="44"/>
        <v>0</v>
      </c>
      <c r="P44" s="392">
        <v>0</v>
      </c>
      <c r="Q44" s="390">
        <v>0</v>
      </c>
      <c r="R44" s="390">
        <v>0</v>
      </c>
      <c r="S44" s="390" t="s">
        <v>914</v>
      </c>
      <c r="T44" s="390" t="s">
        <v>914</v>
      </c>
      <c r="U44" s="390" t="s">
        <v>914</v>
      </c>
      <c r="V44" s="390" t="s">
        <v>914</v>
      </c>
      <c r="W44" s="519">
        <f t="shared" si="45"/>
        <v>0</v>
      </c>
      <c r="X44" s="35">
        <v>0</v>
      </c>
      <c r="Y44" s="35">
        <v>0</v>
      </c>
      <c r="Z44" s="35">
        <v>0</v>
      </c>
      <c r="AA44" s="32"/>
      <c r="AB44" s="32"/>
      <c r="AC44" s="32"/>
      <c r="AD44" s="33"/>
      <c r="AE44" s="519">
        <f t="shared" si="46"/>
        <v>0</v>
      </c>
      <c r="AF44" s="35">
        <v>0</v>
      </c>
      <c r="AG44" s="35">
        <v>0</v>
      </c>
      <c r="AH44" s="35">
        <v>0</v>
      </c>
      <c r="AI44" s="32"/>
      <c r="AJ44" s="32"/>
      <c r="AK44" s="32"/>
      <c r="AL44" s="32"/>
      <c r="AM44" s="34"/>
      <c r="AN44" s="184">
        <f t="shared" si="42"/>
        <v>0</v>
      </c>
      <c r="AO44" s="572" t="s">
        <v>390</v>
      </c>
      <c r="AP44" s="573" t="s">
        <v>390</v>
      </c>
    </row>
    <row r="45" spans="2:42" ht="19.5" customHeight="1" x14ac:dyDescent="0.25">
      <c r="B45" s="905"/>
      <c r="C45" s="167" t="s">
        <v>23</v>
      </c>
      <c r="D45" s="167"/>
      <c r="E45" s="899"/>
      <c r="F45" s="152"/>
      <c r="G45" s="531">
        <f t="shared" si="43"/>
        <v>0</v>
      </c>
      <c r="H45" s="390">
        <v>0</v>
      </c>
      <c r="I45" s="390">
        <v>0</v>
      </c>
      <c r="J45" s="390">
        <v>0</v>
      </c>
      <c r="K45" s="390">
        <v>0</v>
      </c>
      <c r="L45" s="390">
        <v>0</v>
      </c>
      <c r="M45" s="390">
        <v>0</v>
      </c>
      <c r="N45" s="390">
        <v>0</v>
      </c>
      <c r="O45" s="526">
        <f t="shared" si="44"/>
        <v>0</v>
      </c>
      <c r="P45" s="392">
        <v>0</v>
      </c>
      <c r="Q45" s="390">
        <v>0</v>
      </c>
      <c r="R45" s="390">
        <v>0</v>
      </c>
      <c r="S45" s="390" t="s">
        <v>914</v>
      </c>
      <c r="T45" s="390" t="s">
        <v>914</v>
      </c>
      <c r="U45" s="390" t="s">
        <v>914</v>
      </c>
      <c r="V45" s="390" t="s">
        <v>914</v>
      </c>
      <c r="W45" s="519">
        <f t="shared" si="45"/>
        <v>0</v>
      </c>
      <c r="X45" s="35">
        <v>0</v>
      </c>
      <c r="Y45" s="35">
        <v>0</v>
      </c>
      <c r="Z45" s="35">
        <v>0</v>
      </c>
      <c r="AA45" s="32"/>
      <c r="AB45" s="32"/>
      <c r="AC45" s="32"/>
      <c r="AD45" s="33"/>
      <c r="AE45" s="519">
        <f t="shared" si="46"/>
        <v>0</v>
      </c>
      <c r="AF45" s="35">
        <v>0</v>
      </c>
      <c r="AG45" s="35">
        <v>0</v>
      </c>
      <c r="AH45" s="35">
        <v>0</v>
      </c>
      <c r="AI45" s="32"/>
      <c r="AJ45" s="32"/>
      <c r="AK45" s="32"/>
      <c r="AL45" s="32"/>
      <c r="AM45" s="34"/>
      <c r="AN45" s="184">
        <f t="shared" si="42"/>
        <v>0</v>
      </c>
      <c r="AO45" s="572" t="s">
        <v>390</v>
      </c>
      <c r="AP45" s="573" t="s">
        <v>390</v>
      </c>
    </row>
    <row r="46" spans="2:42" x14ac:dyDescent="0.25">
      <c r="B46" s="870" t="s">
        <v>210</v>
      </c>
      <c r="C46" s="871"/>
      <c r="D46" s="182"/>
      <c r="E46" s="151" t="s">
        <v>198</v>
      </c>
      <c r="F46" s="152"/>
      <c r="G46" s="527">
        <f>SUM(H46:N46)</f>
        <v>0</v>
      </c>
      <c r="H46" s="390">
        <v>0</v>
      </c>
      <c r="I46" s="390">
        <v>0</v>
      </c>
      <c r="J46" s="390">
        <v>0</v>
      </c>
      <c r="K46" s="390">
        <v>0</v>
      </c>
      <c r="L46" s="390">
        <v>0</v>
      </c>
      <c r="M46" s="390">
        <v>0</v>
      </c>
      <c r="N46" s="390">
        <v>0</v>
      </c>
      <c r="O46" s="525">
        <f>SUM(P46:V46)</f>
        <v>0</v>
      </c>
      <c r="P46" s="395">
        <v>0</v>
      </c>
      <c r="Q46" s="390">
        <v>0</v>
      </c>
      <c r="R46" s="390">
        <v>0</v>
      </c>
      <c r="S46" s="390" t="s">
        <v>914</v>
      </c>
      <c r="T46" s="390" t="s">
        <v>914</v>
      </c>
      <c r="U46" s="390" t="s">
        <v>914</v>
      </c>
      <c r="V46" s="390" t="s">
        <v>914</v>
      </c>
      <c r="W46" s="518">
        <f>SUM(X46:AD46)</f>
        <v>0</v>
      </c>
      <c r="X46" s="35">
        <v>0</v>
      </c>
      <c r="Y46" s="35">
        <v>0</v>
      </c>
      <c r="Z46" s="35">
        <v>0</v>
      </c>
      <c r="AA46" s="29"/>
      <c r="AB46" s="29"/>
      <c r="AC46" s="29"/>
      <c r="AD46" s="30"/>
      <c r="AE46" s="518">
        <f>SUM(AF46:AL46)</f>
        <v>0</v>
      </c>
      <c r="AF46" s="35">
        <v>0</v>
      </c>
      <c r="AG46" s="35">
        <v>0</v>
      </c>
      <c r="AH46" s="35">
        <v>0</v>
      </c>
      <c r="AI46" s="29"/>
      <c r="AJ46" s="29"/>
      <c r="AK46" s="29"/>
      <c r="AL46" s="29"/>
      <c r="AM46" s="31"/>
      <c r="AN46" s="186">
        <f t="shared" si="42"/>
        <v>0</v>
      </c>
      <c r="AO46" s="35">
        <v>0</v>
      </c>
      <c r="AP46" s="35">
        <v>0</v>
      </c>
    </row>
    <row r="47" spans="2:42" x14ac:dyDescent="0.25">
      <c r="B47" s="870" t="s">
        <v>214</v>
      </c>
      <c r="C47" s="871"/>
      <c r="D47" s="501"/>
      <c r="E47" s="151" t="s">
        <v>199</v>
      </c>
      <c r="F47" s="152"/>
      <c r="G47" s="527">
        <f>SUM(G48:G52)</f>
        <v>0</v>
      </c>
      <c r="H47" s="395">
        <f>SUM(H48:H52)</f>
        <v>0</v>
      </c>
      <c r="I47" s="558">
        <f t="shared" ref="I47" si="47">SUM(I48:I52)</f>
        <v>0</v>
      </c>
      <c r="J47" s="558">
        <f t="shared" ref="J47:N47" si="48">SUM(J48:J52)</f>
        <v>0</v>
      </c>
      <c r="K47" s="558">
        <f t="shared" si="48"/>
        <v>0</v>
      </c>
      <c r="L47" s="558">
        <f t="shared" si="48"/>
        <v>0</v>
      </c>
      <c r="M47" s="558">
        <f t="shared" si="48"/>
        <v>0</v>
      </c>
      <c r="N47" s="559">
        <f t="shared" si="48"/>
        <v>0</v>
      </c>
      <c r="O47" s="525">
        <f>SUM(O48:O52)</f>
        <v>0</v>
      </c>
      <c r="P47" s="395">
        <f>SUM(P48:P52)</f>
        <v>0</v>
      </c>
      <c r="Q47" s="558">
        <f t="shared" ref="Q47:V47" si="49">SUM(Q48:Q52)</f>
        <v>0</v>
      </c>
      <c r="R47" s="558">
        <f t="shared" si="49"/>
        <v>0</v>
      </c>
      <c r="S47" s="558">
        <f t="shared" si="49"/>
        <v>0</v>
      </c>
      <c r="T47" s="558">
        <f t="shared" si="49"/>
        <v>0</v>
      </c>
      <c r="U47" s="558">
        <f t="shared" si="49"/>
        <v>0</v>
      </c>
      <c r="V47" s="558">
        <f t="shared" si="49"/>
        <v>0</v>
      </c>
      <c r="W47" s="518">
        <f>SUM(W48:W52)</f>
        <v>0</v>
      </c>
      <c r="X47" s="560">
        <f t="shared" ref="X47:AD47" si="50">SUM(X48:X52)</f>
        <v>0</v>
      </c>
      <c r="Y47" s="560">
        <f t="shared" si="50"/>
        <v>0</v>
      </c>
      <c r="Z47" s="560">
        <f t="shared" si="50"/>
        <v>0</v>
      </c>
      <c r="AA47" s="560">
        <f t="shared" si="50"/>
        <v>0</v>
      </c>
      <c r="AB47" s="560">
        <f t="shared" si="50"/>
        <v>0</v>
      </c>
      <c r="AC47" s="560">
        <f t="shared" si="50"/>
        <v>0</v>
      </c>
      <c r="AD47" s="561">
        <f t="shared" si="50"/>
        <v>0</v>
      </c>
      <c r="AE47" s="518">
        <f>SUM(AE48:AE52)</f>
        <v>0</v>
      </c>
      <c r="AF47" s="560">
        <f t="shared" ref="AF47:AK47" si="51">SUM(AF48:AF52)</f>
        <v>0</v>
      </c>
      <c r="AG47" s="560">
        <f t="shared" si="51"/>
        <v>0</v>
      </c>
      <c r="AH47" s="560">
        <f t="shared" si="51"/>
        <v>0</v>
      </c>
      <c r="AI47" s="560">
        <f t="shared" si="51"/>
        <v>0</v>
      </c>
      <c r="AJ47" s="560">
        <f t="shared" si="51"/>
        <v>0</v>
      </c>
      <c r="AK47" s="560">
        <f t="shared" si="51"/>
        <v>0</v>
      </c>
      <c r="AL47" s="560">
        <f t="shared" ref="AL47" si="52">SUM(AL48:AL52)</f>
        <v>0</v>
      </c>
      <c r="AM47" s="562"/>
      <c r="AN47" s="186">
        <f t="shared" si="42"/>
        <v>0</v>
      </c>
      <c r="AO47" s="35">
        <v>0</v>
      </c>
      <c r="AP47" s="35">
        <v>0</v>
      </c>
    </row>
    <row r="48" spans="2:42" x14ac:dyDescent="0.25">
      <c r="B48" s="906" t="s">
        <v>5</v>
      </c>
      <c r="C48" s="167" t="s">
        <v>215</v>
      </c>
      <c r="D48" s="167"/>
      <c r="E48" s="897" t="s">
        <v>199</v>
      </c>
      <c r="F48" s="152" t="s">
        <v>55</v>
      </c>
      <c r="G48" s="531">
        <f t="shared" ref="G48:G52" si="53">SUM(H48:N48)</f>
        <v>0</v>
      </c>
      <c r="H48" s="390">
        <v>0</v>
      </c>
      <c r="I48" s="390">
        <v>0</v>
      </c>
      <c r="J48" s="390">
        <v>0</v>
      </c>
      <c r="K48" s="390">
        <v>0</v>
      </c>
      <c r="L48" s="390">
        <v>0</v>
      </c>
      <c r="M48" s="390">
        <v>0</v>
      </c>
      <c r="N48" s="390">
        <v>0</v>
      </c>
      <c r="O48" s="526">
        <f t="shared" ref="O48:O52" si="54">SUM(P48:V48)</f>
        <v>0</v>
      </c>
      <c r="P48" s="392">
        <v>0</v>
      </c>
      <c r="Q48" s="390">
        <v>0</v>
      </c>
      <c r="R48" s="390">
        <v>0</v>
      </c>
      <c r="S48" s="390" t="s">
        <v>914</v>
      </c>
      <c r="T48" s="390" t="s">
        <v>914</v>
      </c>
      <c r="U48" s="390" t="s">
        <v>914</v>
      </c>
      <c r="V48" s="390" t="s">
        <v>914</v>
      </c>
      <c r="W48" s="519">
        <f t="shared" ref="W48:W52" si="55">SUM(X48:AD48)</f>
        <v>0</v>
      </c>
      <c r="X48" s="35">
        <v>0</v>
      </c>
      <c r="Y48" s="35">
        <v>0</v>
      </c>
      <c r="Z48" s="35">
        <v>0</v>
      </c>
      <c r="AA48" s="32"/>
      <c r="AB48" s="32"/>
      <c r="AC48" s="32"/>
      <c r="AD48" s="33"/>
      <c r="AE48" s="519">
        <f t="shared" ref="AE48:AE52" si="56">SUM(AF48:AL48)</f>
        <v>0</v>
      </c>
      <c r="AF48" s="35">
        <v>0</v>
      </c>
      <c r="AG48" s="35">
        <v>0</v>
      </c>
      <c r="AH48" s="35">
        <v>0</v>
      </c>
      <c r="AI48" s="32"/>
      <c r="AJ48" s="32"/>
      <c r="AK48" s="32"/>
      <c r="AL48" s="32"/>
      <c r="AM48" s="34"/>
      <c r="AN48" s="184">
        <f t="shared" si="42"/>
        <v>0</v>
      </c>
      <c r="AO48" s="572" t="s">
        <v>390</v>
      </c>
      <c r="AP48" s="573" t="s">
        <v>390</v>
      </c>
    </row>
    <row r="49" spans="2:104" x14ac:dyDescent="0.25">
      <c r="B49" s="907"/>
      <c r="C49" s="167" t="s">
        <v>216</v>
      </c>
      <c r="D49" s="167"/>
      <c r="E49" s="898"/>
      <c r="F49" s="152" t="s">
        <v>61</v>
      </c>
      <c r="G49" s="531">
        <f t="shared" si="53"/>
        <v>0</v>
      </c>
      <c r="H49" s="390">
        <v>0</v>
      </c>
      <c r="I49" s="390">
        <v>0</v>
      </c>
      <c r="J49" s="390">
        <v>0</v>
      </c>
      <c r="K49" s="390">
        <v>0</v>
      </c>
      <c r="L49" s="390">
        <v>0</v>
      </c>
      <c r="M49" s="390">
        <v>0</v>
      </c>
      <c r="N49" s="390">
        <v>0</v>
      </c>
      <c r="O49" s="526">
        <f t="shared" si="54"/>
        <v>0</v>
      </c>
      <c r="P49" s="392">
        <v>0</v>
      </c>
      <c r="Q49" s="390">
        <v>0</v>
      </c>
      <c r="R49" s="390">
        <v>0</v>
      </c>
      <c r="S49" s="390" t="s">
        <v>914</v>
      </c>
      <c r="T49" s="390" t="s">
        <v>914</v>
      </c>
      <c r="U49" s="390" t="s">
        <v>914</v>
      </c>
      <c r="V49" s="390" t="s">
        <v>914</v>
      </c>
      <c r="W49" s="519">
        <f t="shared" si="55"/>
        <v>0</v>
      </c>
      <c r="X49" s="35">
        <v>0</v>
      </c>
      <c r="Y49" s="35">
        <v>0</v>
      </c>
      <c r="Z49" s="35">
        <v>0</v>
      </c>
      <c r="AA49" s="32"/>
      <c r="AB49" s="32"/>
      <c r="AC49" s="32"/>
      <c r="AD49" s="33"/>
      <c r="AE49" s="519">
        <f t="shared" si="56"/>
        <v>0</v>
      </c>
      <c r="AF49" s="35">
        <v>0</v>
      </c>
      <c r="AG49" s="35">
        <v>0</v>
      </c>
      <c r="AH49" s="35">
        <v>0</v>
      </c>
      <c r="AI49" s="32"/>
      <c r="AJ49" s="32"/>
      <c r="AK49" s="32"/>
      <c r="AL49" s="32"/>
      <c r="AM49" s="34"/>
      <c r="AN49" s="184">
        <f t="shared" si="42"/>
        <v>0</v>
      </c>
      <c r="AO49" s="572" t="s">
        <v>390</v>
      </c>
      <c r="AP49" s="573" t="s">
        <v>390</v>
      </c>
    </row>
    <row r="50" spans="2:104" x14ac:dyDescent="0.25">
      <c r="B50" s="907"/>
      <c r="C50" s="167" t="s">
        <v>96</v>
      </c>
      <c r="D50" s="167"/>
      <c r="E50" s="898"/>
      <c r="F50" s="152" t="s">
        <v>65</v>
      </c>
      <c r="G50" s="531">
        <f t="shared" si="53"/>
        <v>0</v>
      </c>
      <c r="H50" s="390">
        <v>0</v>
      </c>
      <c r="I50" s="390">
        <v>0</v>
      </c>
      <c r="J50" s="390">
        <v>0</v>
      </c>
      <c r="K50" s="390">
        <v>0</v>
      </c>
      <c r="L50" s="390">
        <v>0</v>
      </c>
      <c r="M50" s="390">
        <v>0</v>
      </c>
      <c r="N50" s="390">
        <v>0</v>
      </c>
      <c r="O50" s="526">
        <f t="shared" si="54"/>
        <v>0</v>
      </c>
      <c r="P50" s="392">
        <v>0</v>
      </c>
      <c r="Q50" s="390">
        <v>0</v>
      </c>
      <c r="R50" s="390">
        <v>0</v>
      </c>
      <c r="S50" s="390" t="s">
        <v>914</v>
      </c>
      <c r="T50" s="390" t="s">
        <v>914</v>
      </c>
      <c r="U50" s="390" t="s">
        <v>914</v>
      </c>
      <c r="V50" s="390" t="s">
        <v>914</v>
      </c>
      <c r="W50" s="519">
        <f t="shared" si="55"/>
        <v>0</v>
      </c>
      <c r="X50" s="35">
        <v>0</v>
      </c>
      <c r="Y50" s="35">
        <v>0</v>
      </c>
      <c r="Z50" s="35">
        <v>0</v>
      </c>
      <c r="AA50" s="32"/>
      <c r="AB50" s="32"/>
      <c r="AC50" s="32"/>
      <c r="AD50" s="33"/>
      <c r="AE50" s="519">
        <f t="shared" si="56"/>
        <v>0</v>
      </c>
      <c r="AF50" s="35">
        <v>0</v>
      </c>
      <c r="AG50" s="35">
        <v>0</v>
      </c>
      <c r="AH50" s="35">
        <v>0</v>
      </c>
      <c r="AI50" s="32"/>
      <c r="AJ50" s="32"/>
      <c r="AK50" s="32"/>
      <c r="AL50" s="32"/>
      <c r="AM50" s="34"/>
      <c r="AN50" s="184">
        <f t="shared" si="42"/>
        <v>0</v>
      </c>
      <c r="AO50" s="572" t="s">
        <v>390</v>
      </c>
      <c r="AP50" s="573" t="s">
        <v>390</v>
      </c>
    </row>
    <row r="51" spans="2:104" x14ac:dyDescent="0.25">
      <c r="B51" s="907"/>
      <c r="C51" s="167" t="s">
        <v>97</v>
      </c>
      <c r="D51" s="167"/>
      <c r="E51" s="898"/>
      <c r="F51" s="152" t="s">
        <v>67</v>
      </c>
      <c r="G51" s="531">
        <f t="shared" si="53"/>
        <v>0</v>
      </c>
      <c r="H51" s="390">
        <v>0</v>
      </c>
      <c r="I51" s="390">
        <v>0</v>
      </c>
      <c r="J51" s="390">
        <v>0</v>
      </c>
      <c r="K51" s="390">
        <v>0</v>
      </c>
      <c r="L51" s="390">
        <v>0</v>
      </c>
      <c r="M51" s="390">
        <v>0</v>
      </c>
      <c r="N51" s="390">
        <v>0</v>
      </c>
      <c r="O51" s="526">
        <f t="shared" si="54"/>
        <v>0</v>
      </c>
      <c r="P51" s="392">
        <v>0</v>
      </c>
      <c r="Q51" s="390">
        <v>0</v>
      </c>
      <c r="R51" s="390">
        <v>0</v>
      </c>
      <c r="S51" s="390" t="s">
        <v>914</v>
      </c>
      <c r="T51" s="390" t="s">
        <v>914</v>
      </c>
      <c r="U51" s="390" t="s">
        <v>914</v>
      </c>
      <c r="V51" s="390" t="s">
        <v>914</v>
      </c>
      <c r="W51" s="519">
        <f t="shared" si="55"/>
        <v>0</v>
      </c>
      <c r="X51" s="35">
        <v>0</v>
      </c>
      <c r="Y51" s="35">
        <v>0</v>
      </c>
      <c r="Z51" s="35">
        <v>0</v>
      </c>
      <c r="AA51" s="32"/>
      <c r="AB51" s="32"/>
      <c r="AC51" s="32"/>
      <c r="AD51" s="33"/>
      <c r="AE51" s="519">
        <f t="shared" si="56"/>
        <v>0</v>
      </c>
      <c r="AF51" s="35">
        <v>0</v>
      </c>
      <c r="AG51" s="35">
        <v>0</v>
      </c>
      <c r="AH51" s="35">
        <v>0</v>
      </c>
      <c r="AI51" s="32"/>
      <c r="AJ51" s="32"/>
      <c r="AK51" s="32"/>
      <c r="AL51" s="32"/>
      <c r="AM51" s="34"/>
      <c r="AN51" s="184">
        <f t="shared" si="42"/>
        <v>0</v>
      </c>
      <c r="AO51" s="572" t="s">
        <v>390</v>
      </c>
      <c r="AP51" s="573" t="s">
        <v>390</v>
      </c>
    </row>
    <row r="52" spans="2:104" x14ac:dyDescent="0.25">
      <c r="B52" s="908"/>
      <c r="C52" s="167" t="s">
        <v>23</v>
      </c>
      <c r="D52" s="167"/>
      <c r="E52" s="899"/>
      <c r="F52" s="152"/>
      <c r="G52" s="531">
        <f t="shared" si="53"/>
        <v>0</v>
      </c>
      <c r="H52" s="390">
        <v>0</v>
      </c>
      <c r="I52" s="390">
        <v>0</v>
      </c>
      <c r="J52" s="390">
        <v>0</v>
      </c>
      <c r="K52" s="390">
        <v>0</v>
      </c>
      <c r="L52" s="390">
        <v>0</v>
      </c>
      <c r="M52" s="390">
        <v>0</v>
      </c>
      <c r="N52" s="390">
        <v>0</v>
      </c>
      <c r="O52" s="526">
        <f t="shared" si="54"/>
        <v>0</v>
      </c>
      <c r="P52" s="392">
        <v>0</v>
      </c>
      <c r="Q52" s="390">
        <v>0</v>
      </c>
      <c r="R52" s="390">
        <v>0</v>
      </c>
      <c r="S52" s="390" t="s">
        <v>914</v>
      </c>
      <c r="T52" s="390" t="s">
        <v>914</v>
      </c>
      <c r="U52" s="390" t="s">
        <v>914</v>
      </c>
      <c r="V52" s="390" t="s">
        <v>914</v>
      </c>
      <c r="W52" s="519">
        <f t="shared" si="55"/>
        <v>0</v>
      </c>
      <c r="X52" s="35">
        <v>0</v>
      </c>
      <c r="Y52" s="35">
        <v>0</v>
      </c>
      <c r="Z52" s="35">
        <v>0</v>
      </c>
      <c r="AA52" s="32"/>
      <c r="AB52" s="32"/>
      <c r="AC52" s="32"/>
      <c r="AD52" s="33"/>
      <c r="AE52" s="519">
        <f t="shared" si="56"/>
        <v>0</v>
      </c>
      <c r="AF52" s="35">
        <v>0</v>
      </c>
      <c r="AG52" s="35">
        <v>0</v>
      </c>
      <c r="AH52" s="35">
        <v>0</v>
      </c>
      <c r="AI52" s="32"/>
      <c r="AJ52" s="32"/>
      <c r="AK52" s="32"/>
      <c r="AL52" s="32"/>
      <c r="AM52" s="34"/>
      <c r="AN52" s="184">
        <f t="shared" si="42"/>
        <v>0</v>
      </c>
      <c r="AO52" s="572" t="s">
        <v>390</v>
      </c>
      <c r="AP52" s="573" t="s">
        <v>390</v>
      </c>
    </row>
    <row r="53" spans="2:104" x14ac:dyDescent="0.25">
      <c r="B53" s="870" t="s">
        <v>211</v>
      </c>
      <c r="C53" s="871"/>
      <c r="D53" s="501"/>
      <c r="E53" s="151" t="s">
        <v>200</v>
      </c>
      <c r="F53" s="152"/>
      <c r="G53" s="527">
        <f>SUM(G54:G60)</f>
        <v>1022930.8400000001</v>
      </c>
      <c r="H53" s="558">
        <f t="shared" ref="H53:N53" si="57">SUM(H54:H60)</f>
        <v>322592.81</v>
      </c>
      <c r="I53" s="558">
        <f t="shared" si="57"/>
        <v>252081.81999999998</v>
      </c>
      <c r="J53" s="558">
        <f t="shared" si="57"/>
        <v>448256.20999999996</v>
      </c>
      <c r="K53" s="558">
        <f t="shared" si="57"/>
        <v>0</v>
      </c>
      <c r="L53" s="558">
        <f t="shared" si="57"/>
        <v>0</v>
      </c>
      <c r="M53" s="558">
        <f t="shared" si="57"/>
        <v>0</v>
      </c>
      <c r="N53" s="559">
        <f t="shared" si="57"/>
        <v>0</v>
      </c>
      <c r="O53" s="525">
        <f>SUM(O54:O60)</f>
        <v>1280000</v>
      </c>
      <c r="P53" s="395">
        <f t="shared" ref="P53:V53" si="58">SUM(P54:P60)</f>
        <v>420000</v>
      </c>
      <c r="Q53" s="558">
        <f t="shared" si="58"/>
        <v>375000</v>
      </c>
      <c r="R53" s="558">
        <f t="shared" si="58"/>
        <v>485000</v>
      </c>
      <c r="S53" s="558">
        <f t="shared" si="58"/>
        <v>0</v>
      </c>
      <c r="T53" s="558">
        <f t="shared" si="58"/>
        <v>0</v>
      </c>
      <c r="U53" s="558">
        <f t="shared" si="58"/>
        <v>0</v>
      </c>
      <c r="V53" s="558">
        <f t="shared" si="58"/>
        <v>0</v>
      </c>
      <c r="W53" s="518">
        <f>SUM(W54:W60)</f>
        <v>1300000</v>
      </c>
      <c r="X53" s="560">
        <f t="shared" ref="X53:AD53" si="59">SUM(X54:X60)</f>
        <v>440000</v>
      </c>
      <c r="Y53" s="560">
        <f t="shared" si="59"/>
        <v>400000</v>
      </c>
      <c r="Z53" s="560">
        <f t="shared" si="59"/>
        <v>460000</v>
      </c>
      <c r="AA53" s="560">
        <f t="shared" si="59"/>
        <v>0</v>
      </c>
      <c r="AB53" s="560">
        <f t="shared" si="59"/>
        <v>0</v>
      </c>
      <c r="AC53" s="560">
        <f t="shared" si="59"/>
        <v>0</v>
      </c>
      <c r="AD53" s="561">
        <f t="shared" si="59"/>
        <v>0</v>
      </c>
      <c r="AE53" s="518">
        <f>SUM(AE54:AE60)</f>
        <v>1700000</v>
      </c>
      <c r="AF53" s="560">
        <f t="shared" ref="AF53:AK53" si="60">SUM(AF54:AF60)</f>
        <v>780000</v>
      </c>
      <c r="AG53" s="560">
        <f t="shared" si="60"/>
        <v>450000</v>
      </c>
      <c r="AH53" s="560">
        <f t="shared" si="60"/>
        <v>470000</v>
      </c>
      <c r="AI53" s="560">
        <f t="shared" si="60"/>
        <v>0</v>
      </c>
      <c r="AJ53" s="560">
        <f t="shared" si="60"/>
        <v>0</v>
      </c>
      <c r="AK53" s="560">
        <f t="shared" si="60"/>
        <v>0</v>
      </c>
      <c r="AL53" s="560">
        <f t="shared" ref="AL53" si="61">SUM(AL54:AL60)</f>
        <v>0</v>
      </c>
      <c r="AM53" s="562"/>
      <c r="AN53" s="186">
        <f t="shared" si="42"/>
        <v>677069.15999999992</v>
      </c>
      <c r="AO53" s="566">
        <f>SUM(AO54:AO60)</f>
        <v>1700000</v>
      </c>
      <c r="AP53" s="567">
        <f t="shared" ref="AP53" si="62">SUM(AP54:AP60)</f>
        <v>1700000</v>
      </c>
    </row>
    <row r="54" spans="2:104" x14ac:dyDescent="0.25">
      <c r="B54" s="894" t="s">
        <v>5</v>
      </c>
      <c r="C54" s="167" t="s">
        <v>443</v>
      </c>
      <c r="D54" s="167"/>
      <c r="E54" s="897" t="s">
        <v>200</v>
      </c>
      <c r="F54" s="152" t="s">
        <v>69</v>
      </c>
      <c r="G54" s="531">
        <f t="shared" ref="G54:G60" si="63">SUM(H54:N54)</f>
        <v>683003.83</v>
      </c>
      <c r="H54" s="390">
        <v>106993.37</v>
      </c>
      <c r="I54" s="390">
        <v>225096.03999999998</v>
      </c>
      <c r="J54" s="390">
        <v>350914.42</v>
      </c>
      <c r="K54" s="390">
        <v>0</v>
      </c>
      <c r="L54" s="390">
        <v>0</v>
      </c>
      <c r="M54" s="390">
        <v>0</v>
      </c>
      <c r="N54" s="391">
        <v>0</v>
      </c>
      <c r="O54" s="526">
        <f t="shared" ref="O54:O60" si="64">SUM(P54:V54)</f>
        <v>850000</v>
      </c>
      <c r="P54" s="392">
        <v>200000</v>
      </c>
      <c r="Q54" s="390">
        <v>300000</v>
      </c>
      <c r="R54" s="390">
        <v>350000</v>
      </c>
      <c r="S54" s="390" t="s">
        <v>914</v>
      </c>
      <c r="T54" s="390" t="s">
        <v>914</v>
      </c>
      <c r="U54" s="390" t="s">
        <v>914</v>
      </c>
      <c r="V54" s="390" t="s">
        <v>914</v>
      </c>
      <c r="W54" s="519">
        <f t="shared" ref="W54:W60" si="65">SUM(X54:AD54)</f>
        <v>800000</v>
      </c>
      <c r="X54" s="35">
        <v>200000</v>
      </c>
      <c r="Y54" s="35">
        <v>300000</v>
      </c>
      <c r="Z54" s="35">
        <v>300000</v>
      </c>
      <c r="AA54" s="32"/>
      <c r="AB54" s="32"/>
      <c r="AC54" s="32"/>
      <c r="AD54" s="33"/>
      <c r="AE54" s="519">
        <f t="shared" ref="AE54:AE60" si="66">SUM(AF54:AL54)</f>
        <v>1000000</v>
      </c>
      <c r="AF54" s="35">
        <v>400000</v>
      </c>
      <c r="AG54" s="35">
        <v>300000</v>
      </c>
      <c r="AH54" s="35">
        <v>300000</v>
      </c>
      <c r="AI54" s="32"/>
      <c r="AJ54" s="32"/>
      <c r="AK54" s="32"/>
      <c r="AL54" s="32"/>
      <c r="AM54" s="34"/>
      <c r="AN54" s="184">
        <f t="shared" si="42"/>
        <v>316996.17000000004</v>
      </c>
      <c r="AO54" s="35">
        <v>1000000</v>
      </c>
      <c r="AP54" s="35">
        <v>1000000</v>
      </c>
    </row>
    <row r="55" spans="2:104" x14ac:dyDescent="0.25">
      <c r="B55" s="895"/>
      <c r="C55" s="167" t="s">
        <v>444</v>
      </c>
      <c r="D55" s="167"/>
      <c r="E55" s="898"/>
      <c r="F55" s="152" t="s">
        <v>903</v>
      </c>
      <c r="G55" s="531">
        <f t="shared" si="63"/>
        <v>0</v>
      </c>
      <c r="H55" s="390">
        <v>0</v>
      </c>
      <c r="I55" s="390">
        <v>0</v>
      </c>
      <c r="J55" s="390">
        <v>0</v>
      </c>
      <c r="K55" s="390">
        <v>0</v>
      </c>
      <c r="L55" s="390">
        <v>0</v>
      </c>
      <c r="M55" s="390">
        <v>0</v>
      </c>
      <c r="N55" s="391">
        <v>0</v>
      </c>
      <c r="O55" s="526">
        <f t="shared" si="64"/>
        <v>0</v>
      </c>
      <c r="P55" s="392">
        <v>0</v>
      </c>
      <c r="Q55" s="390">
        <v>0</v>
      </c>
      <c r="R55" s="390">
        <v>0</v>
      </c>
      <c r="S55" s="390" t="s">
        <v>914</v>
      </c>
      <c r="T55" s="390" t="s">
        <v>914</v>
      </c>
      <c r="U55" s="390" t="s">
        <v>914</v>
      </c>
      <c r="V55" s="390" t="s">
        <v>914</v>
      </c>
      <c r="W55" s="519">
        <f t="shared" si="65"/>
        <v>0</v>
      </c>
      <c r="X55" s="35">
        <v>0</v>
      </c>
      <c r="Y55" s="35">
        <v>0</v>
      </c>
      <c r="Z55" s="35">
        <v>0</v>
      </c>
      <c r="AA55" s="32"/>
      <c r="AB55" s="32"/>
      <c r="AC55" s="32"/>
      <c r="AD55" s="33"/>
      <c r="AE55" s="519">
        <f t="shared" si="66"/>
        <v>0</v>
      </c>
      <c r="AF55" s="35">
        <v>0</v>
      </c>
      <c r="AG55" s="35">
        <v>0</v>
      </c>
      <c r="AH55" s="35">
        <v>0</v>
      </c>
      <c r="AI55" s="32"/>
      <c r="AJ55" s="32"/>
      <c r="AK55" s="32"/>
      <c r="AL55" s="32"/>
      <c r="AM55" s="34"/>
      <c r="AN55" s="184">
        <f>AE55-G55-G56</f>
        <v>0</v>
      </c>
      <c r="AO55" s="35">
        <v>0</v>
      </c>
      <c r="AP55" s="35">
        <v>0</v>
      </c>
    </row>
    <row r="56" spans="2:104" s="93" customFormat="1" x14ac:dyDescent="0.25">
      <c r="B56" s="895"/>
      <c r="C56" s="189" t="s">
        <v>445</v>
      </c>
      <c r="D56" s="634"/>
      <c r="E56" s="898"/>
      <c r="F56" s="152" t="s">
        <v>904</v>
      </c>
      <c r="G56" s="520">
        <f t="shared" si="63"/>
        <v>0</v>
      </c>
      <c r="H56" s="397">
        <v>0</v>
      </c>
      <c r="I56" s="397">
        <v>0</v>
      </c>
      <c r="J56" s="397">
        <v>0</v>
      </c>
      <c r="K56" s="397">
        <v>0</v>
      </c>
      <c r="L56" s="397">
        <v>0</v>
      </c>
      <c r="M56" s="397">
        <v>0</v>
      </c>
      <c r="N56" s="635">
        <v>0</v>
      </c>
      <c r="O56" s="636">
        <f t="shared" si="64"/>
        <v>0</v>
      </c>
      <c r="P56" s="396">
        <v>0</v>
      </c>
      <c r="Q56" s="397">
        <v>0</v>
      </c>
      <c r="R56" s="397">
        <v>0</v>
      </c>
      <c r="S56" s="397" t="s">
        <v>914</v>
      </c>
      <c r="T56" s="397" t="s">
        <v>914</v>
      </c>
      <c r="U56" s="397" t="s">
        <v>914</v>
      </c>
      <c r="V56" s="397" t="s">
        <v>914</v>
      </c>
      <c r="W56" s="637">
        <f t="shared" si="65"/>
        <v>0</v>
      </c>
      <c r="X56" s="35">
        <v>0</v>
      </c>
      <c r="Y56" s="35">
        <v>0</v>
      </c>
      <c r="Z56" s="35">
        <v>0</v>
      </c>
      <c r="AA56" s="92"/>
      <c r="AB56" s="92"/>
      <c r="AC56" s="92"/>
      <c r="AD56" s="638"/>
      <c r="AE56" s="520" t="s">
        <v>390</v>
      </c>
      <c r="AF56" s="116" t="s">
        <v>446</v>
      </c>
      <c r="AG56" s="116" t="s">
        <v>390</v>
      </c>
      <c r="AH56" s="116" t="s">
        <v>390</v>
      </c>
      <c r="AI56" s="116" t="s">
        <v>390</v>
      </c>
      <c r="AJ56" s="116" t="s">
        <v>390</v>
      </c>
      <c r="AK56" s="116" t="s">
        <v>390</v>
      </c>
      <c r="AL56" s="116" t="s">
        <v>390</v>
      </c>
      <c r="AM56" s="639"/>
      <c r="AN56" s="641" t="s">
        <v>446</v>
      </c>
      <c r="AO56" s="116" t="s">
        <v>390</v>
      </c>
      <c r="AP56" s="642" t="s">
        <v>390</v>
      </c>
      <c r="AQ56" s="640"/>
      <c r="AR56" s="640"/>
      <c r="AS56" s="640"/>
      <c r="AT56" s="640"/>
      <c r="AU56" s="640"/>
      <c r="AV56" s="640"/>
      <c r="AW56" s="640"/>
      <c r="AX56" s="640"/>
      <c r="AY56" s="640"/>
      <c r="AZ56" s="640"/>
      <c r="BA56" s="640"/>
      <c r="BB56" s="640"/>
      <c r="BC56" s="640"/>
      <c r="BD56" s="640"/>
      <c r="BE56" s="640"/>
      <c r="BF56" s="640"/>
      <c r="BG56" s="640"/>
      <c r="BH56" s="640"/>
      <c r="BI56" s="640"/>
      <c r="BJ56" s="640"/>
      <c r="BK56" s="640"/>
      <c r="BL56" s="640"/>
      <c r="BM56" s="640"/>
      <c r="BN56" s="640"/>
      <c r="BO56" s="640"/>
      <c r="BP56" s="640"/>
      <c r="BQ56" s="640"/>
      <c r="BR56" s="640"/>
      <c r="BS56" s="640"/>
      <c r="BT56" s="640"/>
      <c r="BU56" s="640"/>
      <c r="BV56" s="640"/>
      <c r="BW56" s="640"/>
      <c r="BX56" s="640"/>
      <c r="BY56" s="640"/>
      <c r="BZ56" s="640"/>
      <c r="CA56" s="640"/>
      <c r="CB56" s="640"/>
      <c r="CC56" s="640"/>
      <c r="CD56" s="640"/>
      <c r="CE56" s="640"/>
      <c r="CF56" s="640"/>
      <c r="CG56" s="640"/>
      <c r="CH56" s="640"/>
      <c r="CI56" s="640"/>
      <c r="CJ56" s="640"/>
      <c r="CK56" s="640"/>
      <c r="CL56" s="640"/>
      <c r="CM56" s="640"/>
      <c r="CN56" s="640"/>
      <c r="CO56" s="640"/>
      <c r="CP56" s="640"/>
      <c r="CQ56" s="640"/>
      <c r="CR56" s="640"/>
      <c r="CS56" s="640"/>
      <c r="CT56" s="640"/>
      <c r="CU56" s="640"/>
      <c r="CV56" s="640"/>
      <c r="CW56" s="640"/>
      <c r="CX56" s="640"/>
      <c r="CY56" s="640"/>
      <c r="CZ56" s="640"/>
    </row>
    <row r="57" spans="2:104" x14ac:dyDescent="0.25">
      <c r="B57" s="895"/>
      <c r="C57" s="167" t="s">
        <v>217</v>
      </c>
      <c r="D57" s="167"/>
      <c r="E57" s="898"/>
      <c r="F57" s="152" t="s">
        <v>65</v>
      </c>
      <c r="G57" s="531">
        <f t="shared" si="63"/>
        <v>157412.71000000002</v>
      </c>
      <c r="H57" s="390">
        <v>69588</v>
      </c>
      <c r="I57" s="390">
        <v>8734.35</v>
      </c>
      <c r="J57" s="390">
        <v>79090.36</v>
      </c>
      <c r="K57" s="390">
        <v>0</v>
      </c>
      <c r="L57" s="390">
        <v>0</v>
      </c>
      <c r="M57" s="390">
        <v>0</v>
      </c>
      <c r="N57" s="391">
        <v>0</v>
      </c>
      <c r="O57" s="526">
        <f t="shared" si="64"/>
        <v>300000</v>
      </c>
      <c r="P57" s="392">
        <v>120000</v>
      </c>
      <c r="Q57" s="390">
        <v>60000</v>
      </c>
      <c r="R57" s="390">
        <v>120000</v>
      </c>
      <c r="S57" s="390" t="s">
        <v>914</v>
      </c>
      <c r="T57" s="390" t="s">
        <v>914</v>
      </c>
      <c r="U57" s="390" t="s">
        <v>914</v>
      </c>
      <c r="V57" s="390" t="s">
        <v>914</v>
      </c>
      <c r="W57" s="519">
        <f t="shared" si="65"/>
        <v>300000</v>
      </c>
      <c r="X57" s="35">
        <v>120000</v>
      </c>
      <c r="Y57" s="35">
        <v>60000</v>
      </c>
      <c r="Z57" s="35">
        <v>120000</v>
      </c>
      <c r="AA57" s="32"/>
      <c r="AB57" s="32"/>
      <c r="AC57" s="32"/>
      <c r="AD57" s="33"/>
      <c r="AE57" s="519">
        <f t="shared" si="66"/>
        <v>400000</v>
      </c>
      <c r="AF57" s="35">
        <v>180000</v>
      </c>
      <c r="AG57" s="35">
        <v>100000</v>
      </c>
      <c r="AH57" s="35">
        <v>120000</v>
      </c>
      <c r="AI57" s="32"/>
      <c r="AJ57" s="32"/>
      <c r="AK57" s="32"/>
      <c r="AL57" s="32"/>
      <c r="AM57" s="34"/>
      <c r="AN57" s="184">
        <f t="shared" si="42"/>
        <v>242587.28999999998</v>
      </c>
      <c r="AO57" s="35">
        <v>400000</v>
      </c>
      <c r="AP57" s="35">
        <v>400000</v>
      </c>
    </row>
    <row r="58" spans="2:104" x14ac:dyDescent="0.25">
      <c r="B58" s="895"/>
      <c r="C58" s="167" t="s">
        <v>218</v>
      </c>
      <c r="D58" s="167"/>
      <c r="E58" s="898"/>
      <c r="F58" s="152" t="s">
        <v>67</v>
      </c>
      <c r="G58" s="531">
        <f t="shared" si="63"/>
        <v>182514.3</v>
      </c>
      <c r="H58" s="390">
        <v>146011.44</v>
      </c>
      <c r="I58" s="390">
        <v>18251.43</v>
      </c>
      <c r="J58" s="390">
        <v>18251.43</v>
      </c>
      <c r="K58" s="390">
        <v>0</v>
      </c>
      <c r="L58" s="390">
        <v>0</v>
      </c>
      <c r="M58" s="390">
        <v>0</v>
      </c>
      <c r="N58" s="391">
        <v>0</v>
      </c>
      <c r="O58" s="526">
        <f t="shared" si="64"/>
        <v>130000</v>
      </c>
      <c r="P58" s="392">
        <v>100000</v>
      </c>
      <c r="Q58" s="390">
        <v>15000</v>
      </c>
      <c r="R58" s="390">
        <v>15000</v>
      </c>
      <c r="S58" s="390" t="s">
        <v>914</v>
      </c>
      <c r="T58" s="390" t="s">
        <v>914</v>
      </c>
      <c r="U58" s="390" t="s">
        <v>914</v>
      </c>
      <c r="V58" s="390" t="s">
        <v>914</v>
      </c>
      <c r="W58" s="519">
        <f t="shared" si="65"/>
        <v>200000</v>
      </c>
      <c r="X58" s="35">
        <v>120000</v>
      </c>
      <c r="Y58" s="35">
        <v>40000</v>
      </c>
      <c r="Z58" s="35">
        <v>40000</v>
      </c>
      <c r="AA58" s="32"/>
      <c r="AB58" s="32"/>
      <c r="AC58" s="32"/>
      <c r="AD58" s="33"/>
      <c r="AE58" s="519">
        <f t="shared" si="66"/>
        <v>300000</v>
      </c>
      <c r="AF58" s="35">
        <v>200000</v>
      </c>
      <c r="AG58" s="35">
        <v>50000</v>
      </c>
      <c r="AH58" s="35">
        <v>50000</v>
      </c>
      <c r="AI58" s="32"/>
      <c r="AJ58" s="32"/>
      <c r="AK58" s="32"/>
      <c r="AL58" s="32"/>
      <c r="AM58" s="34"/>
      <c r="AN58" s="184">
        <f t="shared" si="42"/>
        <v>117485.70000000001</v>
      </c>
      <c r="AO58" s="35">
        <v>300000</v>
      </c>
      <c r="AP58" s="35">
        <v>300000</v>
      </c>
    </row>
    <row r="59" spans="2:104" x14ac:dyDescent="0.25">
      <c r="B59" s="895"/>
      <c r="C59" s="167" t="s">
        <v>98</v>
      </c>
      <c r="D59" s="167"/>
      <c r="E59" s="898"/>
      <c r="F59" s="152" t="s">
        <v>71</v>
      </c>
      <c r="G59" s="531">
        <f t="shared" si="63"/>
        <v>0</v>
      </c>
      <c r="H59" s="390">
        <v>0</v>
      </c>
      <c r="I59" s="390">
        <v>0</v>
      </c>
      <c r="J59" s="390">
        <v>0</v>
      </c>
      <c r="K59" s="390">
        <v>0</v>
      </c>
      <c r="L59" s="390">
        <v>0</v>
      </c>
      <c r="M59" s="390">
        <v>0</v>
      </c>
      <c r="N59" s="391">
        <v>0</v>
      </c>
      <c r="O59" s="526">
        <f t="shared" si="64"/>
        <v>0</v>
      </c>
      <c r="P59" s="392">
        <v>0</v>
      </c>
      <c r="Q59" s="390">
        <v>0</v>
      </c>
      <c r="R59" s="390">
        <v>0</v>
      </c>
      <c r="S59" s="390" t="s">
        <v>914</v>
      </c>
      <c r="T59" s="390" t="s">
        <v>914</v>
      </c>
      <c r="U59" s="390" t="s">
        <v>914</v>
      </c>
      <c r="V59" s="390" t="s">
        <v>914</v>
      </c>
      <c r="W59" s="519">
        <f t="shared" si="65"/>
        <v>0</v>
      </c>
      <c r="X59" s="35">
        <v>0</v>
      </c>
      <c r="Y59" s="35">
        <v>0</v>
      </c>
      <c r="Z59" s="35">
        <v>0</v>
      </c>
      <c r="AA59" s="32"/>
      <c r="AB59" s="32"/>
      <c r="AC59" s="32"/>
      <c r="AD59" s="33"/>
      <c r="AE59" s="519">
        <f t="shared" si="66"/>
        <v>0</v>
      </c>
      <c r="AF59" s="35">
        <v>0</v>
      </c>
      <c r="AG59" s="35">
        <v>0</v>
      </c>
      <c r="AH59" s="35">
        <v>0</v>
      </c>
      <c r="AI59" s="32"/>
      <c r="AJ59" s="32"/>
      <c r="AK59" s="32"/>
      <c r="AL59" s="32"/>
      <c r="AM59" s="34"/>
      <c r="AN59" s="184">
        <f t="shared" si="42"/>
        <v>0</v>
      </c>
      <c r="AO59" s="35">
        <v>0</v>
      </c>
      <c r="AP59" s="35">
        <v>0</v>
      </c>
    </row>
    <row r="60" spans="2:104" x14ac:dyDescent="0.25">
      <c r="B60" s="896"/>
      <c r="C60" s="167" t="s">
        <v>23</v>
      </c>
      <c r="D60" s="167"/>
      <c r="E60" s="899"/>
      <c r="F60" s="152"/>
      <c r="G60" s="531">
        <f t="shared" si="63"/>
        <v>0</v>
      </c>
      <c r="H60" s="390">
        <v>0</v>
      </c>
      <c r="I60" s="390">
        <v>0</v>
      </c>
      <c r="J60" s="390">
        <v>0</v>
      </c>
      <c r="K60" s="390">
        <v>0</v>
      </c>
      <c r="L60" s="390">
        <v>0</v>
      </c>
      <c r="M60" s="390">
        <v>0</v>
      </c>
      <c r="N60" s="391">
        <v>0</v>
      </c>
      <c r="O60" s="526">
        <f t="shared" si="64"/>
        <v>0</v>
      </c>
      <c r="P60" s="392">
        <v>0</v>
      </c>
      <c r="Q60" s="390">
        <v>0</v>
      </c>
      <c r="R60" s="390">
        <v>0</v>
      </c>
      <c r="S60" s="390" t="s">
        <v>914</v>
      </c>
      <c r="T60" s="390" t="s">
        <v>914</v>
      </c>
      <c r="U60" s="390" t="s">
        <v>914</v>
      </c>
      <c r="V60" s="390" t="s">
        <v>914</v>
      </c>
      <c r="W60" s="519">
        <f t="shared" si="65"/>
        <v>0</v>
      </c>
      <c r="X60" s="35">
        <v>0</v>
      </c>
      <c r="Y60" s="35">
        <v>0</v>
      </c>
      <c r="Z60" s="35">
        <v>0</v>
      </c>
      <c r="AA60" s="32"/>
      <c r="AB60" s="32"/>
      <c r="AC60" s="32"/>
      <c r="AD60" s="33"/>
      <c r="AE60" s="519">
        <f t="shared" si="66"/>
        <v>0</v>
      </c>
      <c r="AF60" s="35">
        <v>0</v>
      </c>
      <c r="AG60" s="35">
        <v>0</v>
      </c>
      <c r="AH60" s="35">
        <v>0</v>
      </c>
      <c r="AI60" s="32"/>
      <c r="AJ60" s="32"/>
      <c r="AK60" s="32"/>
      <c r="AL60" s="32"/>
      <c r="AM60" s="34"/>
      <c r="AN60" s="184">
        <f t="shared" si="42"/>
        <v>0</v>
      </c>
      <c r="AO60" s="35">
        <v>0</v>
      </c>
      <c r="AP60" s="35">
        <v>0</v>
      </c>
    </row>
    <row r="61" spans="2:104" x14ac:dyDescent="0.25">
      <c r="B61" s="870" t="s">
        <v>219</v>
      </c>
      <c r="C61" s="871"/>
      <c r="D61" s="501"/>
      <c r="E61" s="151" t="s">
        <v>201</v>
      </c>
      <c r="F61" s="152"/>
      <c r="G61" s="527">
        <f>SUM(G62:G64)</f>
        <v>11088</v>
      </c>
      <c r="H61" s="558">
        <f t="shared" ref="H61:N61" si="67">SUM(H62:H64)</f>
        <v>3314.2</v>
      </c>
      <c r="I61" s="558">
        <f t="shared" si="67"/>
        <v>3806.4</v>
      </c>
      <c r="J61" s="558">
        <f t="shared" si="67"/>
        <v>3967.4</v>
      </c>
      <c r="K61" s="558">
        <f t="shared" si="67"/>
        <v>0</v>
      </c>
      <c r="L61" s="558">
        <f t="shared" si="67"/>
        <v>0</v>
      </c>
      <c r="M61" s="558">
        <f t="shared" si="67"/>
        <v>0</v>
      </c>
      <c r="N61" s="559">
        <f t="shared" si="67"/>
        <v>0</v>
      </c>
      <c r="O61" s="525">
        <f>SUM(O62:O64)</f>
        <v>50000</v>
      </c>
      <c r="P61" s="395">
        <f t="shared" ref="P61:V61" si="68">SUM(P62:P64)</f>
        <v>30000</v>
      </c>
      <c r="Q61" s="558">
        <f t="shared" si="68"/>
        <v>10000</v>
      </c>
      <c r="R61" s="558">
        <f t="shared" si="68"/>
        <v>10000</v>
      </c>
      <c r="S61" s="558">
        <f t="shared" si="68"/>
        <v>0</v>
      </c>
      <c r="T61" s="558">
        <f t="shared" si="68"/>
        <v>0</v>
      </c>
      <c r="U61" s="558">
        <f t="shared" si="68"/>
        <v>0</v>
      </c>
      <c r="V61" s="558">
        <f t="shared" si="68"/>
        <v>0</v>
      </c>
      <c r="W61" s="518">
        <f>SUM(W62:W64)</f>
        <v>30000</v>
      </c>
      <c r="X61" s="560">
        <f t="shared" ref="X61:AD61" si="69">SUM(X62:X64)</f>
        <v>20000</v>
      </c>
      <c r="Y61" s="560">
        <f t="shared" si="69"/>
        <v>5000</v>
      </c>
      <c r="Z61" s="560">
        <f t="shared" si="69"/>
        <v>5000</v>
      </c>
      <c r="AA61" s="560">
        <f t="shared" si="69"/>
        <v>0</v>
      </c>
      <c r="AB61" s="560">
        <f t="shared" si="69"/>
        <v>0</v>
      </c>
      <c r="AC61" s="560">
        <f t="shared" si="69"/>
        <v>0</v>
      </c>
      <c r="AD61" s="561">
        <f t="shared" si="69"/>
        <v>0</v>
      </c>
      <c r="AE61" s="518">
        <f>SUM(AE62:AE64)</f>
        <v>50000</v>
      </c>
      <c r="AF61" s="560">
        <f t="shared" ref="AF61:AK61" si="70">SUM(AF62:AF64)</f>
        <v>30000</v>
      </c>
      <c r="AG61" s="560">
        <f t="shared" si="70"/>
        <v>10000</v>
      </c>
      <c r="AH61" s="560">
        <f t="shared" si="70"/>
        <v>10000</v>
      </c>
      <c r="AI61" s="560">
        <f t="shared" si="70"/>
        <v>0</v>
      </c>
      <c r="AJ61" s="560">
        <f t="shared" si="70"/>
        <v>0</v>
      </c>
      <c r="AK61" s="560">
        <f t="shared" si="70"/>
        <v>0</v>
      </c>
      <c r="AL61" s="560">
        <f t="shared" ref="AL61" si="71">SUM(AL62:AL64)</f>
        <v>0</v>
      </c>
      <c r="AM61" s="562"/>
      <c r="AN61" s="186">
        <f t="shared" si="42"/>
        <v>38912</v>
      </c>
      <c r="AO61" s="35">
        <v>50000</v>
      </c>
      <c r="AP61" s="35">
        <v>50000</v>
      </c>
    </row>
    <row r="62" spans="2:104" x14ac:dyDescent="0.25">
      <c r="B62" s="906" t="s">
        <v>5</v>
      </c>
      <c r="C62" s="167" t="s">
        <v>99</v>
      </c>
      <c r="D62" s="167"/>
      <c r="E62" s="897" t="s">
        <v>201</v>
      </c>
      <c r="F62" s="152" t="s">
        <v>55</v>
      </c>
      <c r="G62" s="531">
        <f t="shared" ref="G62:G66" si="72">SUM(H62:N62)</f>
        <v>11088</v>
      </c>
      <c r="H62" s="390">
        <v>3314.2</v>
      </c>
      <c r="I62" s="390">
        <v>3806.4</v>
      </c>
      <c r="J62" s="390">
        <v>3967.4</v>
      </c>
      <c r="K62" s="390">
        <v>0</v>
      </c>
      <c r="L62" s="390">
        <v>0</v>
      </c>
      <c r="M62" s="390">
        <v>0</v>
      </c>
      <c r="N62" s="391">
        <v>0</v>
      </c>
      <c r="O62" s="526">
        <f t="shared" ref="O62:O66" si="73">SUM(P62:V62)</f>
        <v>50000</v>
      </c>
      <c r="P62" s="392">
        <v>30000</v>
      </c>
      <c r="Q62" s="390">
        <v>10000</v>
      </c>
      <c r="R62" s="390">
        <v>10000</v>
      </c>
      <c r="S62" s="390" t="s">
        <v>914</v>
      </c>
      <c r="T62" s="390" t="s">
        <v>914</v>
      </c>
      <c r="U62" s="390" t="s">
        <v>914</v>
      </c>
      <c r="V62" s="390" t="s">
        <v>914</v>
      </c>
      <c r="W62" s="519">
        <f t="shared" ref="W62:W66" si="74">SUM(X62:AD62)</f>
        <v>30000</v>
      </c>
      <c r="X62" s="35">
        <v>20000</v>
      </c>
      <c r="Y62" s="35">
        <v>5000</v>
      </c>
      <c r="Z62" s="35">
        <v>5000</v>
      </c>
      <c r="AA62" s="32"/>
      <c r="AB62" s="32"/>
      <c r="AC62" s="32"/>
      <c r="AD62" s="33"/>
      <c r="AE62" s="519">
        <f t="shared" ref="AE62:AE66" si="75">SUM(AF62:AL62)</f>
        <v>50000</v>
      </c>
      <c r="AF62" s="35">
        <v>30000</v>
      </c>
      <c r="AG62" s="35">
        <v>10000</v>
      </c>
      <c r="AH62" s="35">
        <v>10000</v>
      </c>
      <c r="AI62" s="32"/>
      <c r="AJ62" s="32"/>
      <c r="AK62" s="32"/>
      <c r="AL62" s="32"/>
      <c r="AM62" s="34"/>
      <c r="AN62" s="184">
        <f t="shared" si="42"/>
        <v>38912</v>
      </c>
      <c r="AO62" s="572" t="s">
        <v>390</v>
      </c>
      <c r="AP62" s="573" t="s">
        <v>390</v>
      </c>
    </row>
    <row r="63" spans="2:104" x14ac:dyDescent="0.25">
      <c r="B63" s="907"/>
      <c r="C63" s="167" t="s">
        <v>100</v>
      </c>
      <c r="D63" s="167"/>
      <c r="E63" s="898"/>
      <c r="F63" s="152" t="s">
        <v>61</v>
      </c>
      <c r="G63" s="531">
        <f t="shared" si="72"/>
        <v>0</v>
      </c>
      <c r="H63" s="390">
        <v>0</v>
      </c>
      <c r="I63" s="390">
        <v>0</v>
      </c>
      <c r="J63" s="390">
        <v>0</v>
      </c>
      <c r="K63" s="390">
        <v>0</v>
      </c>
      <c r="L63" s="390">
        <v>0</v>
      </c>
      <c r="M63" s="390">
        <v>0</v>
      </c>
      <c r="N63" s="391">
        <v>0</v>
      </c>
      <c r="O63" s="526">
        <f t="shared" si="73"/>
        <v>0</v>
      </c>
      <c r="P63" s="392">
        <v>0</v>
      </c>
      <c r="Q63" s="390">
        <v>0</v>
      </c>
      <c r="R63" s="390">
        <v>0</v>
      </c>
      <c r="S63" s="390" t="s">
        <v>914</v>
      </c>
      <c r="T63" s="390" t="s">
        <v>914</v>
      </c>
      <c r="U63" s="390" t="s">
        <v>914</v>
      </c>
      <c r="V63" s="390" t="s">
        <v>914</v>
      </c>
      <c r="W63" s="519">
        <f t="shared" si="74"/>
        <v>0</v>
      </c>
      <c r="X63" s="35">
        <v>0</v>
      </c>
      <c r="Y63" s="35">
        <v>0</v>
      </c>
      <c r="Z63" s="35">
        <v>0</v>
      </c>
      <c r="AA63" s="26"/>
      <c r="AB63" s="26"/>
      <c r="AC63" s="26"/>
      <c r="AD63" s="27"/>
      <c r="AE63" s="519">
        <f t="shared" si="75"/>
        <v>0</v>
      </c>
      <c r="AF63" s="35">
        <v>0</v>
      </c>
      <c r="AG63" s="35">
        <v>0</v>
      </c>
      <c r="AH63" s="35">
        <v>0</v>
      </c>
      <c r="AI63" s="26"/>
      <c r="AJ63" s="26"/>
      <c r="AK63" s="26"/>
      <c r="AL63" s="26"/>
      <c r="AM63" s="28"/>
      <c r="AN63" s="184">
        <f t="shared" si="42"/>
        <v>0</v>
      </c>
      <c r="AO63" s="572" t="s">
        <v>390</v>
      </c>
      <c r="AP63" s="573" t="s">
        <v>390</v>
      </c>
    </row>
    <row r="64" spans="2:104" x14ac:dyDescent="0.25">
      <c r="B64" s="908"/>
      <c r="C64" s="167" t="s">
        <v>23</v>
      </c>
      <c r="D64" s="167"/>
      <c r="E64" s="899"/>
      <c r="F64" s="152"/>
      <c r="G64" s="531">
        <f t="shared" si="72"/>
        <v>0</v>
      </c>
      <c r="H64" s="390">
        <v>0</v>
      </c>
      <c r="I64" s="390">
        <v>0</v>
      </c>
      <c r="J64" s="390">
        <v>0</v>
      </c>
      <c r="K64" s="390">
        <v>0</v>
      </c>
      <c r="L64" s="390">
        <v>0</v>
      </c>
      <c r="M64" s="390">
        <v>0</v>
      </c>
      <c r="N64" s="391">
        <v>0</v>
      </c>
      <c r="O64" s="526">
        <f t="shared" si="73"/>
        <v>0</v>
      </c>
      <c r="P64" s="392">
        <v>0</v>
      </c>
      <c r="Q64" s="390">
        <v>0</v>
      </c>
      <c r="R64" s="390">
        <v>0</v>
      </c>
      <c r="S64" s="390" t="s">
        <v>914</v>
      </c>
      <c r="T64" s="390" t="s">
        <v>914</v>
      </c>
      <c r="U64" s="390" t="s">
        <v>914</v>
      </c>
      <c r="V64" s="390" t="s">
        <v>914</v>
      </c>
      <c r="W64" s="519">
        <f t="shared" si="74"/>
        <v>0</v>
      </c>
      <c r="X64" s="35">
        <v>0</v>
      </c>
      <c r="Y64" s="35">
        <v>0</v>
      </c>
      <c r="Z64" s="35">
        <v>0</v>
      </c>
      <c r="AA64" s="26"/>
      <c r="AB64" s="26"/>
      <c r="AC64" s="26"/>
      <c r="AD64" s="27"/>
      <c r="AE64" s="519">
        <f t="shared" si="75"/>
        <v>0</v>
      </c>
      <c r="AF64" s="35">
        <v>0</v>
      </c>
      <c r="AG64" s="35">
        <v>0</v>
      </c>
      <c r="AH64" s="35">
        <v>0</v>
      </c>
      <c r="AI64" s="26"/>
      <c r="AJ64" s="26"/>
      <c r="AK64" s="26"/>
      <c r="AL64" s="26"/>
      <c r="AM64" s="28"/>
      <c r="AN64" s="184">
        <f t="shared" si="42"/>
        <v>0</v>
      </c>
      <c r="AO64" s="572" t="s">
        <v>390</v>
      </c>
      <c r="AP64" s="573" t="s">
        <v>390</v>
      </c>
    </row>
    <row r="65" spans="2:42" x14ac:dyDescent="0.25">
      <c r="B65" s="870" t="s">
        <v>6</v>
      </c>
      <c r="C65" s="871"/>
      <c r="D65" s="182"/>
      <c r="E65" s="151" t="s">
        <v>220</v>
      </c>
      <c r="F65" s="152"/>
      <c r="G65" s="527">
        <f t="shared" si="72"/>
        <v>12807.999999999998</v>
      </c>
      <c r="H65" s="390">
        <v>10246.4</v>
      </c>
      <c r="I65" s="390">
        <v>1280.8</v>
      </c>
      <c r="J65" s="390">
        <v>1280.8</v>
      </c>
      <c r="K65" s="390">
        <v>0</v>
      </c>
      <c r="L65" s="390">
        <v>0</v>
      </c>
      <c r="M65" s="390">
        <v>0</v>
      </c>
      <c r="N65" s="391">
        <v>0</v>
      </c>
      <c r="O65" s="525">
        <f t="shared" si="73"/>
        <v>15000</v>
      </c>
      <c r="P65" s="395">
        <v>11000</v>
      </c>
      <c r="Q65" s="390">
        <v>2000</v>
      </c>
      <c r="R65" s="390">
        <v>2000</v>
      </c>
      <c r="S65" s="390" t="s">
        <v>914</v>
      </c>
      <c r="T65" s="390" t="s">
        <v>914</v>
      </c>
      <c r="U65" s="390" t="s">
        <v>914</v>
      </c>
      <c r="V65" s="390" t="s">
        <v>914</v>
      </c>
      <c r="W65" s="518">
        <f t="shared" si="74"/>
        <v>15000</v>
      </c>
      <c r="X65" s="35">
        <v>11000</v>
      </c>
      <c r="Y65" s="35">
        <v>2000</v>
      </c>
      <c r="Z65" s="35">
        <v>2000</v>
      </c>
      <c r="AA65" s="29"/>
      <c r="AB65" s="29"/>
      <c r="AC65" s="29"/>
      <c r="AD65" s="30"/>
      <c r="AE65" s="518">
        <f t="shared" si="75"/>
        <v>20000</v>
      </c>
      <c r="AF65" s="35">
        <v>16000</v>
      </c>
      <c r="AG65" s="35">
        <v>2000</v>
      </c>
      <c r="AH65" s="35">
        <v>2000</v>
      </c>
      <c r="AI65" s="29"/>
      <c r="AJ65" s="29"/>
      <c r="AK65" s="29"/>
      <c r="AL65" s="29"/>
      <c r="AM65" s="31"/>
      <c r="AN65" s="186">
        <f t="shared" si="42"/>
        <v>7192.0000000000018</v>
      </c>
      <c r="AO65" s="35">
        <v>20000</v>
      </c>
      <c r="AP65" s="35">
        <v>20000</v>
      </c>
    </row>
    <row r="66" spans="2:42" x14ac:dyDescent="0.25">
      <c r="B66" s="870" t="s">
        <v>7</v>
      </c>
      <c r="C66" s="871"/>
      <c r="D66" s="182"/>
      <c r="E66" s="151" t="s">
        <v>221</v>
      </c>
      <c r="F66" s="152"/>
      <c r="G66" s="527">
        <f t="shared" si="72"/>
        <v>0</v>
      </c>
      <c r="H66" s="390">
        <v>0</v>
      </c>
      <c r="I66" s="390">
        <v>0</v>
      </c>
      <c r="J66" s="390">
        <v>0</v>
      </c>
      <c r="K66" s="390">
        <v>0</v>
      </c>
      <c r="L66" s="390">
        <v>0</v>
      </c>
      <c r="M66" s="390">
        <v>0</v>
      </c>
      <c r="N66" s="391">
        <v>0</v>
      </c>
      <c r="O66" s="525">
        <f t="shared" si="73"/>
        <v>0</v>
      </c>
      <c r="P66" s="395">
        <v>0</v>
      </c>
      <c r="Q66" s="390">
        <v>0</v>
      </c>
      <c r="R66" s="390">
        <v>0</v>
      </c>
      <c r="S66" s="390" t="s">
        <v>914</v>
      </c>
      <c r="T66" s="390" t="s">
        <v>914</v>
      </c>
      <c r="U66" s="390" t="s">
        <v>914</v>
      </c>
      <c r="V66" s="390" t="s">
        <v>914</v>
      </c>
      <c r="W66" s="518">
        <f t="shared" si="74"/>
        <v>0</v>
      </c>
      <c r="X66" s="35">
        <v>0</v>
      </c>
      <c r="Y66" s="35">
        <v>0</v>
      </c>
      <c r="Z66" s="35">
        <v>0</v>
      </c>
      <c r="AA66" s="29"/>
      <c r="AB66" s="29"/>
      <c r="AC66" s="29"/>
      <c r="AD66" s="30"/>
      <c r="AE66" s="518">
        <f t="shared" si="75"/>
        <v>0</v>
      </c>
      <c r="AF66" s="35">
        <v>0</v>
      </c>
      <c r="AG66" s="35">
        <v>0</v>
      </c>
      <c r="AH66" s="35">
        <v>0</v>
      </c>
      <c r="AI66" s="29"/>
      <c r="AJ66" s="29"/>
      <c r="AK66" s="29"/>
      <c r="AL66" s="29"/>
      <c r="AM66" s="31"/>
      <c r="AN66" s="186">
        <f t="shared" si="42"/>
        <v>0</v>
      </c>
      <c r="AO66" s="35">
        <v>0</v>
      </c>
      <c r="AP66" s="35">
        <v>0</v>
      </c>
    </row>
    <row r="67" spans="2:42" x14ac:dyDescent="0.25">
      <c r="B67" s="870" t="s">
        <v>223</v>
      </c>
      <c r="C67" s="871"/>
      <c r="D67" s="501"/>
      <c r="E67" s="151" t="s">
        <v>222</v>
      </c>
      <c r="F67" s="152"/>
      <c r="G67" s="527">
        <f>SUM(G68:G98)</f>
        <v>1825715.1800000002</v>
      </c>
      <c r="H67" s="558">
        <f t="shared" ref="H67:N67" si="76">SUM(H68:H98)</f>
        <v>946286.04</v>
      </c>
      <c r="I67" s="558">
        <f t="shared" si="76"/>
        <v>170887.38</v>
      </c>
      <c r="J67" s="558">
        <f t="shared" si="76"/>
        <v>708541.76</v>
      </c>
      <c r="K67" s="558">
        <f t="shared" si="76"/>
        <v>0</v>
      </c>
      <c r="L67" s="558">
        <f t="shared" si="76"/>
        <v>0</v>
      </c>
      <c r="M67" s="558">
        <f t="shared" si="76"/>
        <v>0</v>
      </c>
      <c r="N67" s="559">
        <f t="shared" si="76"/>
        <v>0</v>
      </c>
      <c r="O67" s="527">
        <f>SUM(O68:O98)</f>
        <v>2089000</v>
      </c>
      <c r="P67" s="558">
        <f t="shared" ref="P67" si="77">SUM(P68:P98)</f>
        <v>1214000</v>
      </c>
      <c r="Q67" s="558">
        <f t="shared" ref="Q67:V67" si="78">SUM(Q68:Q98)</f>
        <v>503000</v>
      </c>
      <c r="R67" s="558">
        <f t="shared" si="78"/>
        <v>372000</v>
      </c>
      <c r="S67" s="558">
        <f t="shared" si="78"/>
        <v>0</v>
      </c>
      <c r="T67" s="558">
        <f t="shared" si="78"/>
        <v>0</v>
      </c>
      <c r="U67" s="558">
        <f t="shared" si="78"/>
        <v>0</v>
      </c>
      <c r="V67" s="558">
        <f t="shared" si="78"/>
        <v>0</v>
      </c>
      <c r="W67" s="518">
        <f>SUM(W68:W98)</f>
        <v>2019000</v>
      </c>
      <c r="X67" s="560">
        <f t="shared" ref="X67:AD67" si="79">SUM(X68:X98)</f>
        <v>1199000</v>
      </c>
      <c r="Y67" s="560">
        <f t="shared" si="79"/>
        <v>440000</v>
      </c>
      <c r="Z67" s="560">
        <f t="shared" si="79"/>
        <v>380000</v>
      </c>
      <c r="AA67" s="560">
        <f t="shared" si="79"/>
        <v>0</v>
      </c>
      <c r="AB67" s="560">
        <f t="shared" si="79"/>
        <v>0</v>
      </c>
      <c r="AC67" s="560">
        <f t="shared" si="79"/>
        <v>0</v>
      </c>
      <c r="AD67" s="561">
        <f t="shared" si="79"/>
        <v>0</v>
      </c>
      <c r="AE67" s="518">
        <f>SUM(AE68:AE98)</f>
        <v>2305000</v>
      </c>
      <c r="AF67" s="560">
        <f t="shared" ref="AF67:AK67" si="80">SUM(AF68:AF98)</f>
        <v>1353000</v>
      </c>
      <c r="AG67" s="560">
        <f t="shared" si="80"/>
        <v>540000</v>
      </c>
      <c r="AH67" s="560">
        <f t="shared" si="80"/>
        <v>412000</v>
      </c>
      <c r="AI67" s="560">
        <f t="shared" si="80"/>
        <v>0</v>
      </c>
      <c r="AJ67" s="560">
        <f t="shared" si="80"/>
        <v>0</v>
      </c>
      <c r="AK67" s="560">
        <f t="shared" si="80"/>
        <v>0</v>
      </c>
      <c r="AL67" s="560">
        <f t="shared" ref="AL67" si="81">SUM(AL68:AL98)</f>
        <v>0</v>
      </c>
      <c r="AM67" s="24"/>
      <c r="AN67" s="186">
        <f t="shared" si="42"/>
        <v>479284.81999999983</v>
      </c>
      <c r="AO67" s="560">
        <f t="shared" ref="AO67:AP67" si="82">SUM(AO68:AO98)</f>
        <v>2305000</v>
      </c>
      <c r="AP67" s="563">
        <f t="shared" si="82"/>
        <v>2305000</v>
      </c>
    </row>
    <row r="68" spans="2:42" x14ac:dyDescent="0.25">
      <c r="B68" s="894" t="s">
        <v>5</v>
      </c>
      <c r="C68" s="167" t="s">
        <v>262</v>
      </c>
      <c r="D68" s="167"/>
      <c r="E68" s="897" t="s">
        <v>222</v>
      </c>
      <c r="F68" s="152" t="s">
        <v>55</v>
      </c>
      <c r="G68" s="531">
        <f t="shared" ref="G68:G98" si="83">SUM(H68:N68)</f>
        <v>25344</v>
      </c>
      <c r="H68" s="390">
        <v>21572.9</v>
      </c>
      <c r="I68" s="390">
        <v>1870.55</v>
      </c>
      <c r="J68" s="390">
        <v>1900.55</v>
      </c>
      <c r="K68" s="390">
        <v>0</v>
      </c>
      <c r="L68" s="390">
        <v>0</v>
      </c>
      <c r="M68" s="390">
        <v>0</v>
      </c>
      <c r="N68" s="391">
        <v>0</v>
      </c>
      <c r="O68" s="526">
        <f>SUM(P68:V68)</f>
        <v>30000</v>
      </c>
      <c r="P68" s="392">
        <v>24000</v>
      </c>
      <c r="Q68" s="390">
        <v>3000</v>
      </c>
      <c r="R68" s="390">
        <v>3000</v>
      </c>
      <c r="S68" s="390" t="s">
        <v>914</v>
      </c>
      <c r="T68" s="390" t="s">
        <v>914</v>
      </c>
      <c r="U68" s="390" t="s">
        <v>914</v>
      </c>
      <c r="V68" s="390" t="s">
        <v>914</v>
      </c>
      <c r="W68" s="519">
        <f t="shared" ref="W68:W98" si="84">SUM(X68:AD68)</f>
        <v>50000</v>
      </c>
      <c r="X68" s="35">
        <v>40000</v>
      </c>
      <c r="Y68" s="35">
        <v>5000</v>
      </c>
      <c r="Z68" s="35">
        <v>5000</v>
      </c>
      <c r="AA68" s="32"/>
      <c r="AB68" s="32"/>
      <c r="AC68" s="32"/>
      <c r="AD68" s="33"/>
      <c r="AE68" s="519">
        <f t="shared" ref="AE68:AE98" si="85">SUM(AF68:AL68)</f>
        <v>60000</v>
      </c>
      <c r="AF68" s="35">
        <v>40000</v>
      </c>
      <c r="AG68" s="35">
        <v>10000</v>
      </c>
      <c r="AH68" s="35">
        <v>10000</v>
      </c>
      <c r="AI68" s="32"/>
      <c r="AJ68" s="32"/>
      <c r="AK68" s="32"/>
      <c r="AL68" s="32"/>
      <c r="AM68" s="34"/>
      <c r="AN68" s="184">
        <f t="shared" si="42"/>
        <v>34656</v>
      </c>
      <c r="AO68" s="35">
        <v>60000</v>
      </c>
      <c r="AP68" s="35">
        <v>60000</v>
      </c>
    </row>
    <row r="69" spans="2:42" x14ac:dyDescent="0.25">
      <c r="B69" s="895"/>
      <c r="C69" s="167" t="s">
        <v>101</v>
      </c>
      <c r="D69" s="167"/>
      <c r="E69" s="898"/>
      <c r="F69" s="152" t="s">
        <v>61</v>
      </c>
      <c r="G69" s="531">
        <f t="shared" si="83"/>
        <v>42048.150000000009</v>
      </c>
      <c r="H69" s="390">
        <v>32273.040000000005</v>
      </c>
      <c r="I69" s="390">
        <v>7526.31</v>
      </c>
      <c r="J69" s="390">
        <v>2248.8000000000002</v>
      </c>
      <c r="K69" s="390">
        <v>0</v>
      </c>
      <c r="L69" s="390">
        <v>0</v>
      </c>
      <c r="M69" s="390">
        <v>0</v>
      </c>
      <c r="N69" s="391">
        <v>0</v>
      </c>
      <c r="O69" s="526">
        <f t="shared" ref="O69:O98" si="86">SUM(P69:V69)</f>
        <v>45000</v>
      </c>
      <c r="P69" s="392">
        <v>37000</v>
      </c>
      <c r="Q69" s="390">
        <v>6000</v>
      </c>
      <c r="R69" s="390">
        <v>2000</v>
      </c>
      <c r="S69" s="390" t="s">
        <v>914</v>
      </c>
      <c r="T69" s="390" t="s">
        <v>914</v>
      </c>
      <c r="U69" s="390" t="s">
        <v>914</v>
      </c>
      <c r="V69" s="390" t="s">
        <v>914</v>
      </c>
      <c r="W69" s="519">
        <f t="shared" si="84"/>
        <v>60000</v>
      </c>
      <c r="X69" s="35">
        <v>47000</v>
      </c>
      <c r="Y69" s="35">
        <v>8000</v>
      </c>
      <c r="Z69" s="35">
        <v>5000</v>
      </c>
      <c r="AA69" s="26"/>
      <c r="AB69" s="26"/>
      <c r="AC69" s="26"/>
      <c r="AD69" s="27"/>
      <c r="AE69" s="519">
        <f t="shared" si="85"/>
        <v>70000</v>
      </c>
      <c r="AF69" s="35">
        <v>50000</v>
      </c>
      <c r="AG69" s="35">
        <v>10000</v>
      </c>
      <c r="AH69" s="35">
        <v>10000</v>
      </c>
      <c r="AI69" s="26"/>
      <c r="AJ69" s="26"/>
      <c r="AK69" s="26"/>
      <c r="AL69" s="26"/>
      <c r="AM69" s="28"/>
      <c r="AN69" s="184">
        <f t="shared" si="42"/>
        <v>27951.849999999991</v>
      </c>
      <c r="AO69" s="35">
        <v>70000</v>
      </c>
      <c r="AP69" s="35">
        <v>70000</v>
      </c>
    </row>
    <row r="70" spans="2:42" x14ac:dyDescent="0.25">
      <c r="B70" s="895"/>
      <c r="C70" s="167" t="s">
        <v>102</v>
      </c>
      <c r="D70" s="167"/>
      <c r="E70" s="898"/>
      <c r="F70" s="152" t="s">
        <v>65</v>
      </c>
      <c r="G70" s="531">
        <f t="shared" si="83"/>
        <v>8252</v>
      </c>
      <c r="H70" s="390">
        <v>6323.2</v>
      </c>
      <c r="I70" s="390">
        <v>790.4</v>
      </c>
      <c r="J70" s="390">
        <v>1138.4000000000001</v>
      </c>
      <c r="K70" s="390">
        <v>0</v>
      </c>
      <c r="L70" s="390">
        <v>0</v>
      </c>
      <c r="M70" s="390">
        <v>0</v>
      </c>
      <c r="N70" s="391">
        <v>0</v>
      </c>
      <c r="O70" s="526">
        <f t="shared" si="86"/>
        <v>10000</v>
      </c>
      <c r="P70" s="392">
        <v>8000</v>
      </c>
      <c r="Q70" s="390">
        <v>1000</v>
      </c>
      <c r="R70" s="390">
        <v>1000</v>
      </c>
      <c r="S70" s="390" t="s">
        <v>914</v>
      </c>
      <c r="T70" s="390" t="s">
        <v>914</v>
      </c>
      <c r="U70" s="390" t="s">
        <v>914</v>
      </c>
      <c r="V70" s="390" t="s">
        <v>914</v>
      </c>
      <c r="W70" s="519">
        <f t="shared" si="84"/>
        <v>10000</v>
      </c>
      <c r="X70" s="35">
        <v>8000</v>
      </c>
      <c r="Y70" s="35">
        <v>1000</v>
      </c>
      <c r="Z70" s="35">
        <v>1000</v>
      </c>
      <c r="AA70" s="26"/>
      <c r="AB70" s="26"/>
      <c r="AC70" s="26"/>
      <c r="AD70" s="27"/>
      <c r="AE70" s="519">
        <f t="shared" si="85"/>
        <v>10000</v>
      </c>
      <c r="AF70" s="35">
        <v>8000</v>
      </c>
      <c r="AG70" s="35">
        <v>1000</v>
      </c>
      <c r="AH70" s="35">
        <v>1000</v>
      </c>
      <c r="AI70" s="26"/>
      <c r="AJ70" s="26"/>
      <c r="AK70" s="26"/>
      <c r="AL70" s="26"/>
      <c r="AM70" s="28"/>
      <c r="AN70" s="184">
        <f t="shared" si="42"/>
        <v>1748</v>
      </c>
      <c r="AO70" s="35">
        <v>10000</v>
      </c>
      <c r="AP70" s="35">
        <v>10000</v>
      </c>
    </row>
    <row r="71" spans="2:42" ht="25.5" x14ac:dyDescent="0.25">
      <c r="B71" s="895"/>
      <c r="C71" s="167" t="s">
        <v>263</v>
      </c>
      <c r="D71" s="167"/>
      <c r="E71" s="898"/>
      <c r="F71" s="152" t="s">
        <v>67</v>
      </c>
      <c r="G71" s="531">
        <f t="shared" si="83"/>
        <v>0</v>
      </c>
      <c r="H71" s="390">
        <v>0</v>
      </c>
      <c r="I71" s="390">
        <v>0</v>
      </c>
      <c r="J71" s="390">
        <v>0</v>
      </c>
      <c r="K71" s="390">
        <v>0</v>
      </c>
      <c r="L71" s="390">
        <v>0</v>
      </c>
      <c r="M71" s="390">
        <v>0</v>
      </c>
      <c r="N71" s="391">
        <v>0</v>
      </c>
      <c r="O71" s="526">
        <f t="shared" si="86"/>
        <v>0</v>
      </c>
      <c r="P71" s="392">
        <v>0</v>
      </c>
      <c r="Q71" s="390">
        <v>0</v>
      </c>
      <c r="R71" s="390">
        <v>0</v>
      </c>
      <c r="S71" s="390" t="s">
        <v>914</v>
      </c>
      <c r="T71" s="390" t="s">
        <v>914</v>
      </c>
      <c r="U71" s="390" t="s">
        <v>914</v>
      </c>
      <c r="V71" s="390" t="s">
        <v>914</v>
      </c>
      <c r="W71" s="519">
        <f t="shared" si="84"/>
        <v>0</v>
      </c>
      <c r="X71" s="35">
        <v>0</v>
      </c>
      <c r="Y71" s="35">
        <v>0</v>
      </c>
      <c r="Z71" s="35">
        <v>0</v>
      </c>
      <c r="AA71" s="26"/>
      <c r="AB71" s="26"/>
      <c r="AC71" s="26"/>
      <c r="AD71" s="27"/>
      <c r="AE71" s="519">
        <f t="shared" si="85"/>
        <v>0</v>
      </c>
      <c r="AF71" s="35">
        <v>0</v>
      </c>
      <c r="AG71" s="35">
        <v>0</v>
      </c>
      <c r="AH71" s="35">
        <v>0</v>
      </c>
      <c r="AI71" s="26"/>
      <c r="AJ71" s="26"/>
      <c r="AK71" s="26"/>
      <c r="AL71" s="26"/>
      <c r="AM71" s="28"/>
      <c r="AN71" s="184">
        <f t="shared" si="42"/>
        <v>0</v>
      </c>
      <c r="AO71" s="35">
        <v>0</v>
      </c>
      <c r="AP71" s="35">
        <v>0</v>
      </c>
    </row>
    <row r="72" spans="2:42" ht="25.5" x14ac:dyDescent="0.25">
      <c r="B72" s="895"/>
      <c r="C72" s="167" t="s">
        <v>104</v>
      </c>
      <c r="D72" s="167"/>
      <c r="E72" s="898"/>
      <c r="F72" s="152" t="s">
        <v>75</v>
      </c>
      <c r="G72" s="531">
        <f t="shared" si="83"/>
        <v>154982</v>
      </c>
      <c r="H72" s="390">
        <v>124252</v>
      </c>
      <c r="I72" s="390">
        <v>15365</v>
      </c>
      <c r="J72" s="390">
        <v>15365</v>
      </c>
      <c r="K72" s="390">
        <v>0</v>
      </c>
      <c r="L72" s="390">
        <v>0</v>
      </c>
      <c r="M72" s="390">
        <v>0</v>
      </c>
      <c r="N72" s="391">
        <v>0</v>
      </c>
      <c r="O72" s="526">
        <f t="shared" si="86"/>
        <v>156000</v>
      </c>
      <c r="P72" s="392">
        <v>121000</v>
      </c>
      <c r="Q72" s="390">
        <v>20000</v>
      </c>
      <c r="R72" s="390">
        <v>15000</v>
      </c>
      <c r="S72" s="390" t="s">
        <v>914</v>
      </c>
      <c r="T72" s="390" t="s">
        <v>914</v>
      </c>
      <c r="U72" s="390" t="s">
        <v>914</v>
      </c>
      <c r="V72" s="390" t="s">
        <v>914</v>
      </c>
      <c r="W72" s="519">
        <f t="shared" si="84"/>
        <v>155000</v>
      </c>
      <c r="X72" s="35">
        <v>120000</v>
      </c>
      <c r="Y72" s="35">
        <v>20000</v>
      </c>
      <c r="Z72" s="35">
        <v>15000</v>
      </c>
      <c r="AA72" s="26"/>
      <c r="AB72" s="26"/>
      <c r="AC72" s="26"/>
      <c r="AD72" s="27"/>
      <c r="AE72" s="519">
        <f t="shared" si="85"/>
        <v>155000</v>
      </c>
      <c r="AF72" s="35">
        <v>120000</v>
      </c>
      <c r="AG72" s="35">
        <v>20000</v>
      </c>
      <c r="AH72" s="35">
        <v>15000</v>
      </c>
      <c r="AI72" s="26"/>
      <c r="AJ72" s="26"/>
      <c r="AK72" s="26"/>
      <c r="AL72" s="26"/>
      <c r="AM72" s="28"/>
      <c r="AN72" s="184">
        <f t="shared" si="42"/>
        <v>18</v>
      </c>
      <c r="AO72" s="35">
        <v>155000</v>
      </c>
      <c r="AP72" s="35">
        <v>155000</v>
      </c>
    </row>
    <row r="73" spans="2:42" ht="25.5" x14ac:dyDescent="0.25">
      <c r="B73" s="895"/>
      <c r="C73" s="167" t="s">
        <v>105</v>
      </c>
      <c r="D73" s="167"/>
      <c r="E73" s="898"/>
      <c r="F73" s="152" t="s">
        <v>69</v>
      </c>
      <c r="G73" s="531">
        <f t="shared" si="83"/>
        <v>0</v>
      </c>
      <c r="H73" s="390">
        <v>0</v>
      </c>
      <c r="I73" s="390">
        <v>0</v>
      </c>
      <c r="J73" s="390">
        <v>0</v>
      </c>
      <c r="K73" s="390">
        <v>0</v>
      </c>
      <c r="L73" s="390">
        <v>0</v>
      </c>
      <c r="M73" s="390">
        <v>0</v>
      </c>
      <c r="N73" s="391">
        <v>0</v>
      </c>
      <c r="O73" s="526">
        <f t="shared" si="86"/>
        <v>0</v>
      </c>
      <c r="P73" s="392">
        <v>0</v>
      </c>
      <c r="Q73" s="390">
        <v>0</v>
      </c>
      <c r="R73" s="390">
        <v>0</v>
      </c>
      <c r="S73" s="390" t="s">
        <v>914</v>
      </c>
      <c r="T73" s="390" t="s">
        <v>914</v>
      </c>
      <c r="U73" s="390" t="s">
        <v>914</v>
      </c>
      <c r="V73" s="390" t="s">
        <v>914</v>
      </c>
      <c r="W73" s="519">
        <f t="shared" si="84"/>
        <v>0</v>
      </c>
      <c r="X73" s="35">
        <v>0</v>
      </c>
      <c r="Y73" s="35">
        <v>0</v>
      </c>
      <c r="Z73" s="35">
        <v>0</v>
      </c>
      <c r="AA73" s="26"/>
      <c r="AB73" s="26"/>
      <c r="AC73" s="26"/>
      <c r="AD73" s="27"/>
      <c r="AE73" s="519">
        <f t="shared" si="85"/>
        <v>0</v>
      </c>
      <c r="AF73" s="35">
        <v>0</v>
      </c>
      <c r="AG73" s="35">
        <v>0</v>
      </c>
      <c r="AH73" s="35">
        <v>0</v>
      </c>
      <c r="AI73" s="26"/>
      <c r="AJ73" s="26"/>
      <c r="AK73" s="26"/>
      <c r="AL73" s="26"/>
      <c r="AM73" s="28"/>
      <c r="AN73" s="184">
        <f t="shared" si="42"/>
        <v>0</v>
      </c>
      <c r="AO73" s="35">
        <v>0</v>
      </c>
      <c r="AP73" s="35">
        <v>0</v>
      </c>
    </row>
    <row r="74" spans="2:42" x14ac:dyDescent="0.25">
      <c r="B74" s="895"/>
      <c r="C74" s="167" t="s">
        <v>106</v>
      </c>
      <c r="D74" s="167"/>
      <c r="E74" s="898"/>
      <c r="F74" s="152" t="s">
        <v>71</v>
      </c>
      <c r="G74" s="531">
        <f t="shared" si="83"/>
        <v>0</v>
      </c>
      <c r="H74" s="390">
        <v>0</v>
      </c>
      <c r="I74" s="390">
        <v>0</v>
      </c>
      <c r="J74" s="390">
        <v>0</v>
      </c>
      <c r="K74" s="390">
        <v>0</v>
      </c>
      <c r="L74" s="390">
        <v>0</v>
      </c>
      <c r="M74" s="390">
        <v>0</v>
      </c>
      <c r="N74" s="391">
        <v>0</v>
      </c>
      <c r="O74" s="526">
        <f t="shared" si="86"/>
        <v>0</v>
      </c>
      <c r="P74" s="392">
        <v>0</v>
      </c>
      <c r="Q74" s="390">
        <v>0</v>
      </c>
      <c r="R74" s="390">
        <v>0</v>
      </c>
      <c r="S74" s="390" t="s">
        <v>914</v>
      </c>
      <c r="T74" s="390" t="s">
        <v>914</v>
      </c>
      <c r="U74" s="390" t="s">
        <v>914</v>
      </c>
      <c r="V74" s="390" t="s">
        <v>914</v>
      </c>
      <c r="W74" s="519">
        <f t="shared" si="84"/>
        <v>0</v>
      </c>
      <c r="X74" s="35">
        <v>0</v>
      </c>
      <c r="Y74" s="35">
        <v>0</v>
      </c>
      <c r="Z74" s="35">
        <v>0</v>
      </c>
      <c r="AA74" s="26"/>
      <c r="AB74" s="26"/>
      <c r="AC74" s="26"/>
      <c r="AD74" s="27"/>
      <c r="AE74" s="519">
        <f t="shared" si="85"/>
        <v>0</v>
      </c>
      <c r="AF74" s="35">
        <v>0</v>
      </c>
      <c r="AG74" s="35">
        <v>0</v>
      </c>
      <c r="AH74" s="35">
        <v>0</v>
      </c>
      <c r="AI74" s="26"/>
      <c r="AJ74" s="26"/>
      <c r="AK74" s="26"/>
      <c r="AL74" s="26"/>
      <c r="AM74" s="28"/>
      <c r="AN74" s="184">
        <f t="shared" ref="AN74:AN105" si="87">AE74-G74</f>
        <v>0</v>
      </c>
      <c r="AO74" s="35">
        <v>0</v>
      </c>
      <c r="AP74" s="35">
        <v>0</v>
      </c>
    </row>
    <row r="75" spans="2:42" x14ac:dyDescent="0.25">
      <c r="B75" s="895"/>
      <c r="C75" s="167" t="s">
        <v>107</v>
      </c>
      <c r="D75" s="167"/>
      <c r="E75" s="898"/>
      <c r="F75" s="152" t="s">
        <v>57</v>
      </c>
      <c r="G75" s="531">
        <f t="shared" si="83"/>
        <v>10502.999999999998</v>
      </c>
      <c r="H75" s="390">
        <v>8402.4</v>
      </c>
      <c r="I75" s="390">
        <v>1050.3</v>
      </c>
      <c r="J75" s="390">
        <v>1050.3</v>
      </c>
      <c r="K75" s="390">
        <v>0</v>
      </c>
      <c r="L75" s="390">
        <v>0</v>
      </c>
      <c r="M75" s="390">
        <v>0</v>
      </c>
      <c r="N75" s="391">
        <v>0</v>
      </c>
      <c r="O75" s="526">
        <f t="shared" si="86"/>
        <v>22000</v>
      </c>
      <c r="P75" s="392">
        <v>18000</v>
      </c>
      <c r="Q75" s="390">
        <v>2000</v>
      </c>
      <c r="R75" s="390">
        <v>2000</v>
      </c>
      <c r="S75" s="390" t="s">
        <v>914</v>
      </c>
      <c r="T75" s="390" t="s">
        <v>914</v>
      </c>
      <c r="U75" s="390" t="s">
        <v>914</v>
      </c>
      <c r="V75" s="390" t="s">
        <v>914</v>
      </c>
      <c r="W75" s="519">
        <f t="shared" si="84"/>
        <v>28000</v>
      </c>
      <c r="X75" s="35">
        <v>22000</v>
      </c>
      <c r="Y75" s="35">
        <v>3000</v>
      </c>
      <c r="Z75" s="35">
        <v>3000</v>
      </c>
      <c r="AA75" s="26"/>
      <c r="AB75" s="26"/>
      <c r="AC75" s="26"/>
      <c r="AD75" s="27"/>
      <c r="AE75" s="519">
        <f t="shared" si="85"/>
        <v>28000</v>
      </c>
      <c r="AF75" s="35">
        <v>22000</v>
      </c>
      <c r="AG75" s="35">
        <v>3000</v>
      </c>
      <c r="AH75" s="35">
        <v>3000</v>
      </c>
      <c r="AI75" s="26"/>
      <c r="AJ75" s="26"/>
      <c r="AK75" s="26"/>
      <c r="AL75" s="26"/>
      <c r="AM75" s="28"/>
      <c r="AN75" s="184">
        <f t="shared" si="87"/>
        <v>17497</v>
      </c>
      <c r="AO75" s="35">
        <v>28000</v>
      </c>
      <c r="AP75" s="35">
        <v>28000</v>
      </c>
    </row>
    <row r="76" spans="2:42" x14ac:dyDescent="0.25">
      <c r="B76" s="895"/>
      <c r="C76" s="167" t="s">
        <v>108</v>
      </c>
      <c r="D76" s="167"/>
      <c r="E76" s="898"/>
      <c r="F76" s="152" t="s">
        <v>59</v>
      </c>
      <c r="G76" s="531">
        <f t="shared" si="83"/>
        <v>126383.32</v>
      </c>
      <c r="H76" s="390">
        <v>52613.33</v>
      </c>
      <c r="I76" s="390">
        <v>8976.67</v>
      </c>
      <c r="J76" s="390">
        <v>64793.320000000007</v>
      </c>
      <c r="K76" s="390">
        <v>0</v>
      </c>
      <c r="L76" s="390">
        <v>0</v>
      </c>
      <c r="M76" s="390">
        <v>0</v>
      </c>
      <c r="N76" s="391">
        <v>0</v>
      </c>
      <c r="O76" s="526">
        <f t="shared" si="86"/>
        <v>230000</v>
      </c>
      <c r="P76" s="392">
        <v>100000</v>
      </c>
      <c r="Q76" s="390">
        <v>80000</v>
      </c>
      <c r="R76" s="390">
        <v>50000</v>
      </c>
      <c r="S76" s="390" t="s">
        <v>914</v>
      </c>
      <c r="T76" s="390" t="s">
        <v>914</v>
      </c>
      <c r="U76" s="390" t="s">
        <v>914</v>
      </c>
      <c r="V76" s="390" t="s">
        <v>914</v>
      </c>
      <c r="W76" s="519">
        <f t="shared" si="84"/>
        <v>200000</v>
      </c>
      <c r="X76" s="35">
        <v>90000</v>
      </c>
      <c r="Y76" s="35">
        <v>60000</v>
      </c>
      <c r="Z76" s="35">
        <v>50000</v>
      </c>
      <c r="AA76" s="26"/>
      <c r="AB76" s="26"/>
      <c r="AC76" s="26"/>
      <c r="AD76" s="27"/>
      <c r="AE76" s="519">
        <f t="shared" si="85"/>
        <v>200000</v>
      </c>
      <c r="AF76" s="35">
        <v>90000</v>
      </c>
      <c r="AG76" s="35">
        <v>60000</v>
      </c>
      <c r="AH76" s="35">
        <v>50000</v>
      </c>
      <c r="AI76" s="26"/>
      <c r="AJ76" s="26"/>
      <c r="AK76" s="26"/>
      <c r="AL76" s="26"/>
      <c r="AM76" s="28"/>
      <c r="AN76" s="184">
        <f t="shared" si="87"/>
        <v>73616.679999999993</v>
      </c>
      <c r="AO76" s="35">
        <v>200000</v>
      </c>
      <c r="AP76" s="35">
        <v>200000</v>
      </c>
    </row>
    <row r="77" spans="2:42" x14ac:dyDescent="0.25">
      <c r="B77" s="895"/>
      <c r="C77" s="167" t="s">
        <v>110</v>
      </c>
      <c r="D77" s="167"/>
      <c r="E77" s="898"/>
      <c r="F77" s="152" t="s">
        <v>109</v>
      </c>
      <c r="G77" s="531">
        <f t="shared" si="83"/>
        <v>0</v>
      </c>
      <c r="H77" s="390">
        <v>0</v>
      </c>
      <c r="I77" s="390">
        <v>0</v>
      </c>
      <c r="J77" s="390">
        <v>0</v>
      </c>
      <c r="K77" s="390">
        <v>0</v>
      </c>
      <c r="L77" s="390">
        <v>0</v>
      </c>
      <c r="M77" s="390">
        <v>0</v>
      </c>
      <c r="N77" s="391">
        <v>0</v>
      </c>
      <c r="O77" s="526">
        <f t="shared" si="86"/>
        <v>0</v>
      </c>
      <c r="P77" s="392">
        <v>0</v>
      </c>
      <c r="Q77" s="390">
        <v>0</v>
      </c>
      <c r="R77" s="390">
        <v>0</v>
      </c>
      <c r="S77" s="390" t="s">
        <v>914</v>
      </c>
      <c r="T77" s="390" t="s">
        <v>914</v>
      </c>
      <c r="U77" s="390" t="s">
        <v>914</v>
      </c>
      <c r="V77" s="390" t="s">
        <v>914</v>
      </c>
      <c r="W77" s="519">
        <f t="shared" si="84"/>
        <v>0</v>
      </c>
      <c r="X77" s="35">
        <v>0</v>
      </c>
      <c r="Y77" s="35">
        <v>0</v>
      </c>
      <c r="Z77" s="35">
        <v>0</v>
      </c>
      <c r="AA77" s="26"/>
      <c r="AB77" s="26"/>
      <c r="AC77" s="26"/>
      <c r="AD77" s="27"/>
      <c r="AE77" s="519">
        <f t="shared" si="85"/>
        <v>0</v>
      </c>
      <c r="AF77" s="35">
        <v>0</v>
      </c>
      <c r="AG77" s="35">
        <v>0</v>
      </c>
      <c r="AH77" s="35">
        <v>0</v>
      </c>
      <c r="AI77" s="26"/>
      <c r="AJ77" s="26"/>
      <c r="AK77" s="26"/>
      <c r="AL77" s="26"/>
      <c r="AM77" s="28"/>
      <c r="AN77" s="184">
        <f t="shared" si="87"/>
        <v>0</v>
      </c>
      <c r="AO77" s="35">
        <v>0</v>
      </c>
      <c r="AP77" s="35">
        <v>0</v>
      </c>
    </row>
    <row r="78" spans="2:42" x14ac:dyDescent="0.25">
      <c r="B78" s="895"/>
      <c r="C78" s="167" t="s">
        <v>264</v>
      </c>
      <c r="D78" s="167"/>
      <c r="E78" s="898"/>
      <c r="F78" s="152" t="s">
        <v>111</v>
      </c>
      <c r="G78" s="531">
        <f t="shared" si="83"/>
        <v>39068.870000000003</v>
      </c>
      <c r="H78" s="390">
        <v>27800.39</v>
      </c>
      <c r="I78" s="390">
        <v>7383.3300000000008</v>
      </c>
      <c r="J78" s="390">
        <v>3885.1500000000005</v>
      </c>
      <c r="K78" s="390">
        <v>0</v>
      </c>
      <c r="L78" s="390">
        <v>0</v>
      </c>
      <c r="M78" s="390">
        <v>0</v>
      </c>
      <c r="N78" s="391">
        <v>0</v>
      </c>
      <c r="O78" s="526">
        <f t="shared" si="86"/>
        <v>40000</v>
      </c>
      <c r="P78" s="392">
        <v>24000</v>
      </c>
      <c r="Q78" s="390">
        <v>8000</v>
      </c>
      <c r="R78" s="390">
        <v>8000</v>
      </c>
      <c r="S78" s="390" t="s">
        <v>914</v>
      </c>
      <c r="T78" s="390" t="s">
        <v>914</v>
      </c>
      <c r="U78" s="390" t="s">
        <v>914</v>
      </c>
      <c r="V78" s="390" t="s">
        <v>914</v>
      </c>
      <c r="W78" s="519">
        <f t="shared" si="84"/>
        <v>60000</v>
      </c>
      <c r="X78" s="35">
        <v>40000</v>
      </c>
      <c r="Y78" s="35">
        <v>10000</v>
      </c>
      <c r="Z78" s="35">
        <v>10000</v>
      </c>
      <c r="AA78" s="26"/>
      <c r="AB78" s="26"/>
      <c r="AC78" s="26"/>
      <c r="AD78" s="27"/>
      <c r="AE78" s="519">
        <f t="shared" si="85"/>
        <v>70000</v>
      </c>
      <c r="AF78" s="35">
        <v>50000</v>
      </c>
      <c r="AG78" s="35">
        <v>10000</v>
      </c>
      <c r="AH78" s="35">
        <v>10000</v>
      </c>
      <c r="AI78" s="26"/>
      <c r="AJ78" s="26"/>
      <c r="AK78" s="26"/>
      <c r="AL78" s="26"/>
      <c r="AM78" s="28"/>
      <c r="AN78" s="184">
        <f t="shared" si="87"/>
        <v>30931.129999999997</v>
      </c>
      <c r="AO78" s="35">
        <v>70000</v>
      </c>
      <c r="AP78" s="35">
        <v>70000</v>
      </c>
    </row>
    <row r="79" spans="2:42" x14ac:dyDescent="0.25">
      <c r="B79" s="895"/>
      <c r="C79" s="167" t="s">
        <v>114</v>
      </c>
      <c r="D79" s="167"/>
      <c r="E79" s="898"/>
      <c r="F79" s="152" t="s">
        <v>112</v>
      </c>
      <c r="G79" s="531">
        <f t="shared" si="83"/>
        <v>39843.83</v>
      </c>
      <c r="H79" s="390">
        <v>30617.22</v>
      </c>
      <c r="I79" s="390">
        <v>2866.23</v>
      </c>
      <c r="J79" s="390">
        <v>6360.38</v>
      </c>
      <c r="K79" s="390">
        <v>0</v>
      </c>
      <c r="L79" s="390">
        <v>0</v>
      </c>
      <c r="M79" s="390">
        <v>0</v>
      </c>
      <c r="N79" s="391">
        <v>0</v>
      </c>
      <c r="O79" s="526">
        <f t="shared" si="86"/>
        <v>40000</v>
      </c>
      <c r="P79" s="392">
        <v>30000</v>
      </c>
      <c r="Q79" s="390">
        <v>5000</v>
      </c>
      <c r="R79" s="390">
        <v>5000</v>
      </c>
      <c r="S79" s="390" t="s">
        <v>914</v>
      </c>
      <c r="T79" s="390" t="s">
        <v>914</v>
      </c>
      <c r="U79" s="390" t="s">
        <v>914</v>
      </c>
      <c r="V79" s="390" t="s">
        <v>914</v>
      </c>
      <c r="W79" s="519">
        <f t="shared" si="84"/>
        <v>40000</v>
      </c>
      <c r="X79" s="35">
        <v>30000</v>
      </c>
      <c r="Y79" s="35">
        <v>5000</v>
      </c>
      <c r="Z79" s="35">
        <v>5000</v>
      </c>
      <c r="AA79" s="26"/>
      <c r="AB79" s="26"/>
      <c r="AC79" s="26"/>
      <c r="AD79" s="27"/>
      <c r="AE79" s="519">
        <f t="shared" si="85"/>
        <v>50000</v>
      </c>
      <c r="AF79" s="35">
        <v>30000</v>
      </c>
      <c r="AG79" s="35">
        <v>10000</v>
      </c>
      <c r="AH79" s="35">
        <v>10000</v>
      </c>
      <c r="AI79" s="26"/>
      <c r="AJ79" s="26"/>
      <c r="AK79" s="26"/>
      <c r="AL79" s="26"/>
      <c r="AM79" s="28"/>
      <c r="AN79" s="184">
        <f t="shared" si="87"/>
        <v>10156.169999999998</v>
      </c>
      <c r="AO79" s="35">
        <v>50000</v>
      </c>
      <c r="AP79" s="35">
        <v>50000</v>
      </c>
    </row>
    <row r="80" spans="2:42" x14ac:dyDescent="0.25">
      <c r="B80" s="895"/>
      <c r="C80" s="167" t="s">
        <v>115</v>
      </c>
      <c r="D80" s="167"/>
      <c r="E80" s="898"/>
      <c r="F80" s="152" t="s">
        <v>63</v>
      </c>
      <c r="G80" s="531">
        <f t="shared" si="83"/>
        <v>26460</v>
      </c>
      <c r="H80" s="390">
        <v>7128</v>
      </c>
      <c r="I80" s="390">
        <v>11826</v>
      </c>
      <c r="J80" s="390">
        <v>7506</v>
      </c>
      <c r="K80" s="390">
        <v>0</v>
      </c>
      <c r="L80" s="390">
        <v>0</v>
      </c>
      <c r="M80" s="390">
        <v>0</v>
      </c>
      <c r="N80" s="391">
        <v>0</v>
      </c>
      <c r="O80" s="526">
        <f t="shared" si="86"/>
        <v>30000</v>
      </c>
      <c r="P80" s="392">
        <v>10000</v>
      </c>
      <c r="Q80" s="390">
        <v>11000</v>
      </c>
      <c r="R80" s="390">
        <v>9000</v>
      </c>
      <c r="S80" s="390" t="s">
        <v>914</v>
      </c>
      <c r="T80" s="390" t="s">
        <v>914</v>
      </c>
      <c r="U80" s="390" t="s">
        <v>914</v>
      </c>
      <c r="V80" s="390" t="s">
        <v>914</v>
      </c>
      <c r="W80" s="519">
        <f t="shared" si="84"/>
        <v>27000</v>
      </c>
      <c r="X80" s="35">
        <v>7000</v>
      </c>
      <c r="Y80" s="35">
        <v>11000</v>
      </c>
      <c r="Z80" s="35">
        <v>9000</v>
      </c>
      <c r="AA80" s="26"/>
      <c r="AB80" s="26"/>
      <c r="AC80" s="26"/>
      <c r="AD80" s="27"/>
      <c r="AE80" s="519">
        <f t="shared" si="85"/>
        <v>27000</v>
      </c>
      <c r="AF80" s="35">
        <v>7000</v>
      </c>
      <c r="AG80" s="35">
        <v>12000</v>
      </c>
      <c r="AH80" s="35">
        <v>8000</v>
      </c>
      <c r="AI80" s="26"/>
      <c r="AJ80" s="26"/>
      <c r="AK80" s="26"/>
      <c r="AL80" s="26"/>
      <c r="AM80" s="28"/>
      <c r="AN80" s="184">
        <f t="shared" si="87"/>
        <v>540</v>
      </c>
      <c r="AO80" s="35">
        <v>27000</v>
      </c>
      <c r="AP80" s="35">
        <v>27000</v>
      </c>
    </row>
    <row r="81" spans="2:42" ht="25.5" x14ac:dyDescent="0.25">
      <c r="B81" s="895"/>
      <c r="C81" s="167" t="s">
        <v>265</v>
      </c>
      <c r="D81" s="167"/>
      <c r="E81" s="898"/>
      <c r="F81" s="152" t="s">
        <v>81</v>
      </c>
      <c r="G81" s="531">
        <f t="shared" si="83"/>
        <v>108328.78</v>
      </c>
      <c r="H81" s="390">
        <v>48664.959999999999</v>
      </c>
      <c r="I81" s="390">
        <v>13750.42</v>
      </c>
      <c r="J81" s="390">
        <v>45913.4</v>
      </c>
      <c r="K81" s="390">
        <v>0</v>
      </c>
      <c r="L81" s="390">
        <v>0</v>
      </c>
      <c r="M81" s="390">
        <v>0</v>
      </c>
      <c r="N81" s="391">
        <v>0</v>
      </c>
      <c r="O81" s="526">
        <f t="shared" si="86"/>
        <v>110000</v>
      </c>
      <c r="P81" s="392">
        <v>50000</v>
      </c>
      <c r="Q81" s="390">
        <v>20000</v>
      </c>
      <c r="R81" s="390">
        <v>40000</v>
      </c>
      <c r="S81" s="390" t="s">
        <v>914</v>
      </c>
      <c r="T81" s="390" t="s">
        <v>914</v>
      </c>
      <c r="U81" s="390" t="s">
        <v>914</v>
      </c>
      <c r="V81" s="390" t="s">
        <v>914</v>
      </c>
      <c r="W81" s="519">
        <f t="shared" si="84"/>
        <v>110000</v>
      </c>
      <c r="X81" s="35">
        <v>50000</v>
      </c>
      <c r="Y81" s="35">
        <v>20000</v>
      </c>
      <c r="Z81" s="35">
        <v>40000</v>
      </c>
      <c r="AA81" s="26"/>
      <c r="AB81" s="26"/>
      <c r="AC81" s="26"/>
      <c r="AD81" s="27"/>
      <c r="AE81" s="519">
        <f t="shared" si="85"/>
        <v>120000</v>
      </c>
      <c r="AF81" s="35">
        <v>50000</v>
      </c>
      <c r="AG81" s="35">
        <v>30000</v>
      </c>
      <c r="AH81" s="35">
        <v>40000</v>
      </c>
      <c r="AI81" s="26"/>
      <c r="AJ81" s="26"/>
      <c r="AK81" s="26"/>
      <c r="AL81" s="26"/>
      <c r="AM81" s="28"/>
      <c r="AN81" s="184">
        <f t="shared" si="87"/>
        <v>11671.220000000001</v>
      </c>
      <c r="AO81" s="35">
        <v>120000</v>
      </c>
      <c r="AP81" s="35">
        <v>120000</v>
      </c>
    </row>
    <row r="82" spans="2:42" x14ac:dyDescent="0.25">
      <c r="B82" s="895"/>
      <c r="C82" s="167" t="s">
        <v>116</v>
      </c>
      <c r="D82" s="167"/>
      <c r="E82" s="898"/>
      <c r="F82" s="152" t="s">
        <v>83</v>
      </c>
      <c r="G82" s="531">
        <f t="shared" si="83"/>
        <v>0</v>
      </c>
      <c r="H82" s="390">
        <v>0</v>
      </c>
      <c r="I82" s="390">
        <v>0</v>
      </c>
      <c r="J82" s="390">
        <v>0</v>
      </c>
      <c r="K82" s="390">
        <v>0</v>
      </c>
      <c r="L82" s="390">
        <v>0</v>
      </c>
      <c r="M82" s="390">
        <v>0</v>
      </c>
      <c r="N82" s="391">
        <v>0</v>
      </c>
      <c r="O82" s="526">
        <f t="shared" si="86"/>
        <v>0</v>
      </c>
      <c r="P82" s="392">
        <v>0</v>
      </c>
      <c r="Q82" s="390">
        <v>0</v>
      </c>
      <c r="R82" s="390">
        <v>0</v>
      </c>
      <c r="S82" s="390" t="s">
        <v>914</v>
      </c>
      <c r="T82" s="390" t="s">
        <v>914</v>
      </c>
      <c r="U82" s="390" t="s">
        <v>914</v>
      </c>
      <c r="V82" s="390" t="s">
        <v>914</v>
      </c>
      <c r="W82" s="519">
        <f t="shared" si="84"/>
        <v>0</v>
      </c>
      <c r="X82" s="35">
        <v>0</v>
      </c>
      <c r="Y82" s="35">
        <v>0</v>
      </c>
      <c r="Z82" s="35">
        <v>0</v>
      </c>
      <c r="AA82" s="26"/>
      <c r="AB82" s="26"/>
      <c r="AC82" s="26"/>
      <c r="AD82" s="27"/>
      <c r="AE82" s="519">
        <f t="shared" si="85"/>
        <v>0</v>
      </c>
      <c r="AF82" s="35">
        <v>0</v>
      </c>
      <c r="AG82" s="35">
        <v>0</v>
      </c>
      <c r="AH82" s="35">
        <v>0</v>
      </c>
      <c r="AI82" s="26"/>
      <c r="AJ82" s="26"/>
      <c r="AK82" s="26"/>
      <c r="AL82" s="26"/>
      <c r="AM82" s="28"/>
      <c r="AN82" s="184">
        <f t="shared" si="87"/>
        <v>0</v>
      </c>
      <c r="AO82" s="35">
        <v>0</v>
      </c>
      <c r="AP82" s="35">
        <v>0</v>
      </c>
    </row>
    <row r="83" spans="2:42" x14ac:dyDescent="0.25">
      <c r="B83" s="895"/>
      <c r="C83" s="167" t="s">
        <v>324</v>
      </c>
      <c r="D83" s="167"/>
      <c r="E83" s="898"/>
      <c r="F83" s="152" t="s">
        <v>85</v>
      </c>
      <c r="G83" s="531">
        <f t="shared" si="83"/>
        <v>0</v>
      </c>
      <c r="H83" s="390">
        <v>0</v>
      </c>
      <c r="I83" s="390">
        <v>0</v>
      </c>
      <c r="J83" s="390">
        <v>0</v>
      </c>
      <c r="K83" s="390">
        <v>0</v>
      </c>
      <c r="L83" s="390">
        <v>0</v>
      </c>
      <c r="M83" s="390">
        <v>0</v>
      </c>
      <c r="N83" s="391">
        <v>0</v>
      </c>
      <c r="O83" s="526">
        <f t="shared" si="86"/>
        <v>0</v>
      </c>
      <c r="P83" s="392">
        <v>0</v>
      </c>
      <c r="Q83" s="390">
        <v>0</v>
      </c>
      <c r="R83" s="390">
        <v>0</v>
      </c>
      <c r="S83" s="390" t="s">
        <v>914</v>
      </c>
      <c r="T83" s="390" t="s">
        <v>914</v>
      </c>
      <c r="U83" s="390" t="s">
        <v>914</v>
      </c>
      <c r="V83" s="390" t="s">
        <v>914</v>
      </c>
      <c r="W83" s="519">
        <f t="shared" si="84"/>
        <v>0</v>
      </c>
      <c r="X83" s="35">
        <v>0</v>
      </c>
      <c r="Y83" s="35">
        <v>0</v>
      </c>
      <c r="Z83" s="35">
        <v>0</v>
      </c>
      <c r="AA83" s="26"/>
      <c r="AB83" s="26"/>
      <c r="AC83" s="26"/>
      <c r="AD83" s="27"/>
      <c r="AE83" s="519">
        <f t="shared" si="85"/>
        <v>0</v>
      </c>
      <c r="AF83" s="35">
        <v>0</v>
      </c>
      <c r="AG83" s="35">
        <v>0</v>
      </c>
      <c r="AH83" s="35">
        <v>0</v>
      </c>
      <c r="AI83" s="26"/>
      <c r="AJ83" s="26"/>
      <c r="AK83" s="26"/>
      <c r="AL83" s="26"/>
      <c r="AM83" s="28"/>
      <c r="AN83" s="184">
        <f t="shared" si="87"/>
        <v>0</v>
      </c>
      <c r="AO83" s="35">
        <v>0</v>
      </c>
      <c r="AP83" s="35">
        <v>0</v>
      </c>
    </row>
    <row r="84" spans="2:42" x14ac:dyDescent="0.25">
      <c r="B84" s="895"/>
      <c r="C84" s="167" t="s">
        <v>117</v>
      </c>
      <c r="D84" s="167"/>
      <c r="E84" s="898"/>
      <c r="F84" s="152" t="s">
        <v>87</v>
      </c>
      <c r="G84" s="531">
        <f t="shared" si="83"/>
        <v>14520</v>
      </c>
      <c r="H84" s="390">
        <v>11616</v>
      </c>
      <c r="I84" s="390">
        <v>1452</v>
      </c>
      <c r="J84" s="390">
        <v>1452</v>
      </c>
      <c r="K84" s="390">
        <v>0</v>
      </c>
      <c r="L84" s="390">
        <v>0</v>
      </c>
      <c r="M84" s="390">
        <v>0</v>
      </c>
      <c r="N84" s="391">
        <v>0</v>
      </c>
      <c r="O84" s="526">
        <f t="shared" si="86"/>
        <v>14000</v>
      </c>
      <c r="P84" s="392">
        <v>12000</v>
      </c>
      <c r="Q84" s="390">
        <v>1000</v>
      </c>
      <c r="R84" s="390">
        <v>1000</v>
      </c>
      <c r="S84" s="390" t="s">
        <v>914</v>
      </c>
      <c r="T84" s="390" t="s">
        <v>914</v>
      </c>
      <c r="U84" s="390" t="s">
        <v>914</v>
      </c>
      <c r="V84" s="390" t="s">
        <v>914</v>
      </c>
      <c r="W84" s="519">
        <f t="shared" si="84"/>
        <v>15000</v>
      </c>
      <c r="X84" s="35">
        <v>13000</v>
      </c>
      <c r="Y84" s="35">
        <v>1000</v>
      </c>
      <c r="Z84" s="35">
        <v>1000</v>
      </c>
      <c r="AA84" s="26"/>
      <c r="AB84" s="26"/>
      <c r="AC84" s="26"/>
      <c r="AD84" s="27"/>
      <c r="AE84" s="519">
        <f t="shared" si="85"/>
        <v>20000</v>
      </c>
      <c r="AF84" s="35">
        <v>16000</v>
      </c>
      <c r="AG84" s="35">
        <v>2000</v>
      </c>
      <c r="AH84" s="35">
        <v>2000</v>
      </c>
      <c r="AI84" s="26"/>
      <c r="AJ84" s="26"/>
      <c r="AK84" s="26"/>
      <c r="AL84" s="26"/>
      <c r="AM84" s="28"/>
      <c r="AN84" s="184">
        <f t="shared" si="87"/>
        <v>5480</v>
      </c>
      <c r="AO84" s="35">
        <v>20000</v>
      </c>
      <c r="AP84" s="35">
        <v>20000</v>
      </c>
    </row>
    <row r="85" spans="2:42" x14ac:dyDescent="0.25">
      <c r="B85" s="895"/>
      <c r="C85" s="167" t="s">
        <v>118</v>
      </c>
      <c r="D85" s="167"/>
      <c r="E85" s="898"/>
      <c r="F85" s="152" t="s">
        <v>89</v>
      </c>
      <c r="G85" s="531">
        <f t="shared" si="83"/>
        <v>187460.02</v>
      </c>
      <c r="H85" s="390">
        <v>99815.38</v>
      </c>
      <c r="I85" s="390">
        <v>28230.560000000001</v>
      </c>
      <c r="J85" s="390">
        <v>59414.079999999994</v>
      </c>
      <c r="K85" s="390">
        <v>0</v>
      </c>
      <c r="L85" s="390">
        <v>0</v>
      </c>
      <c r="M85" s="390">
        <v>0</v>
      </c>
      <c r="N85" s="391">
        <v>0</v>
      </c>
      <c r="O85" s="526">
        <f t="shared" si="86"/>
        <v>200000</v>
      </c>
      <c r="P85" s="392">
        <v>100000</v>
      </c>
      <c r="Q85" s="390">
        <v>30000</v>
      </c>
      <c r="R85" s="390">
        <v>70000</v>
      </c>
      <c r="S85" s="390" t="s">
        <v>914</v>
      </c>
      <c r="T85" s="390" t="s">
        <v>914</v>
      </c>
      <c r="U85" s="390" t="s">
        <v>914</v>
      </c>
      <c r="V85" s="390" t="s">
        <v>914</v>
      </c>
      <c r="W85" s="519">
        <f t="shared" si="84"/>
        <v>200000</v>
      </c>
      <c r="X85" s="35">
        <v>100000</v>
      </c>
      <c r="Y85" s="35">
        <v>30000</v>
      </c>
      <c r="Z85" s="35">
        <v>70000</v>
      </c>
      <c r="AA85" s="26"/>
      <c r="AB85" s="26"/>
      <c r="AC85" s="26"/>
      <c r="AD85" s="27"/>
      <c r="AE85" s="519">
        <f t="shared" si="85"/>
        <v>250000</v>
      </c>
      <c r="AF85" s="35">
        <v>120000</v>
      </c>
      <c r="AG85" s="35">
        <v>60000</v>
      </c>
      <c r="AH85" s="35">
        <v>70000</v>
      </c>
      <c r="AI85" s="26"/>
      <c r="AJ85" s="26"/>
      <c r="AK85" s="26"/>
      <c r="AL85" s="26"/>
      <c r="AM85" s="28"/>
      <c r="AN85" s="184">
        <f t="shared" si="87"/>
        <v>62539.98000000001</v>
      </c>
      <c r="AO85" s="35">
        <v>250000</v>
      </c>
      <c r="AP85" s="35">
        <v>250000</v>
      </c>
    </row>
    <row r="86" spans="2:42" x14ac:dyDescent="0.25">
      <c r="B86" s="895"/>
      <c r="C86" s="167" t="s">
        <v>121</v>
      </c>
      <c r="D86" s="167"/>
      <c r="E86" s="898"/>
      <c r="F86" s="152" t="s">
        <v>119</v>
      </c>
      <c r="G86" s="531">
        <f t="shared" si="83"/>
        <v>0</v>
      </c>
      <c r="H86" s="390">
        <v>0</v>
      </c>
      <c r="I86" s="390">
        <v>0</v>
      </c>
      <c r="J86" s="390">
        <v>0</v>
      </c>
      <c r="K86" s="390">
        <v>0</v>
      </c>
      <c r="L86" s="390">
        <v>0</v>
      </c>
      <c r="M86" s="390">
        <v>0</v>
      </c>
      <c r="N86" s="391">
        <v>0</v>
      </c>
      <c r="O86" s="526">
        <f t="shared" si="86"/>
        <v>0</v>
      </c>
      <c r="P86" s="392">
        <v>0</v>
      </c>
      <c r="Q86" s="390">
        <v>0</v>
      </c>
      <c r="R86" s="390">
        <v>0</v>
      </c>
      <c r="S86" s="390" t="s">
        <v>914</v>
      </c>
      <c r="T86" s="390" t="s">
        <v>914</v>
      </c>
      <c r="U86" s="390" t="s">
        <v>914</v>
      </c>
      <c r="V86" s="390" t="s">
        <v>914</v>
      </c>
      <c r="W86" s="519">
        <f t="shared" si="84"/>
        <v>0</v>
      </c>
      <c r="X86" s="35">
        <v>0</v>
      </c>
      <c r="Y86" s="35">
        <v>0</v>
      </c>
      <c r="Z86" s="35">
        <v>0</v>
      </c>
      <c r="AA86" s="26"/>
      <c r="AB86" s="26"/>
      <c r="AC86" s="26"/>
      <c r="AD86" s="27"/>
      <c r="AE86" s="519">
        <f t="shared" si="85"/>
        <v>0</v>
      </c>
      <c r="AF86" s="35">
        <v>0</v>
      </c>
      <c r="AG86" s="35">
        <v>0</v>
      </c>
      <c r="AH86" s="35">
        <v>0</v>
      </c>
      <c r="AI86" s="26"/>
      <c r="AJ86" s="26"/>
      <c r="AK86" s="26"/>
      <c r="AL86" s="26"/>
      <c r="AM86" s="28"/>
      <c r="AN86" s="184">
        <f t="shared" si="87"/>
        <v>0</v>
      </c>
      <c r="AO86" s="35">
        <v>0</v>
      </c>
      <c r="AP86" s="35">
        <v>0</v>
      </c>
    </row>
    <row r="87" spans="2:42" ht="25.5" x14ac:dyDescent="0.25">
      <c r="B87" s="895"/>
      <c r="C87" s="167" t="s">
        <v>122</v>
      </c>
      <c r="D87" s="167"/>
      <c r="E87" s="898"/>
      <c r="F87" s="152" t="s">
        <v>91</v>
      </c>
      <c r="G87" s="531">
        <f t="shared" si="83"/>
        <v>0</v>
      </c>
      <c r="H87" s="390">
        <v>0</v>
      </c>
      <c r="I87" s="390">
        <v>0</v>
      </c>
      <c r="J87" s="390">
        <v>0</v>
      </c>
      <c r="K87" s="390">
        <v>0</v>
      </c>
      <c r="L87" s="390">
        <v>0</v>
      </c>
      <c r="M87" s="390">
        <v>0</v>
      </c>
      <c r="N87" s="391">
        <v>0</v>
      </c>
      <c r="O87" s="526">
        <f t="shared" si="86"/>
        <v>0</v>
      </c>
      <c r="P87" s="392">
        <v>0</v>
      </c>
      <c r="Q87" s="390">
        <v>0</v>
      </c>
      <c r="R87" s="390">
        <v>0</v>
      </c>
      <c r="S87" s="390" t="s">
        <v>914</v>
      </c>
      <c r="T87" s="390" t="s">
        <v>914</v>
      </c>
      <c r="U87" s="390" t="s">
        <v>914</v>
      </c>
      <c r="V87" s="390" t="s">
        <v>914</v>
      </c>
      <c r="W87" s="519">
        <f t="shared" si="84"/>
        <v>0</v>
      </c>
      <c r="X87" s="35">
        <v>0</v>
      </c>
      <c r="Y87" s="35">
        <v>0</v>
      </c>
      <c r="Z87" s="35">
        <v>0</v>
      </c>
      <c r="AA87" s="26"/>
      <c r="AB87" s="26"/>
      <c r="AC87" s="26"/>
      <c r="AD87" s="27"/>
      <c r="AE87" s="519">
        <f t="shared" si="85"/>
        <v>0</v>
      </c>
      <c r="AF87" s="35">
        <v>0</v>
      </c>
      <c r="AG87" s="35">
        <v>0</v>
      </c>
      <c r="AH87" s="35">
        <v>0</v>
      </c>
      <c r="AI87" s="26"/>
      <c r="AJ87" s="26"/>
      <c r="AK87" s="26"/>
      <c r="AL87" s="26"/>
      <c r="AM87" s="28"/>
      <c r="AN87" s="184">
        <f t="shared" si="87"/>
        <v>0</v>
      </c>
      <c r="AO87" s="35">
        <v>0</v>
      </c>
      <c r="AP87" s="35">
        <v>0</v>
      </c>
    </row>
    <row r="88" spans="2:42" x14ac:dyDescent="0.25">
      <c r="B88" s="895"/>
      <c r="C88" s="167" t="s">
        <v>123</v>
      </c>
      <c r="D88" s="167"/>
      <c r="E88" s="898"/>
      <c r="F88" s="152" t="s">
        <v>93</v>
      </c>
      <c r="G88" s="531">
        <f t="shared" si="83"/>
        <v>230646.08</v>
      </c>
      <c r="H88" s="390">
        <v>197775.63</v>
      </c>
      <c r="I88" s="390">
        <v>16477.87</v>
      </c>
      <c r="J88" s="390">
        <v>16392.579999999998</v>
      </c>
      <c r="K88" s="390">
        <v>0</v>
      </c>
      <c r="L88" s="390">
        <v>0</v>
      </c>
      <c r="M88" s="390">
        <v>0</v>
      </c>
      <c r="N88" s="391">
        <v>0</v>
      </c>
      <c r="O88" s="526">
        <f t="shared" si="86"/>
        <v>280000</v>
      </c>
      <c r="P88" s="392">
        <v>250000</v>
      </c>
      <c r="Q88" s="390">
        <v>15000</v>
      </c>
      <c r="R88" s="390">
        <v>15000</v>
      </c>
      <c r="S88" s="390" t="s">
        <v>914</v>
      </c>
      <c r="T88" s="390" t="s">
        <v>914</v>
      </c>
      <c r="U88" s="390" t="s">
        <v>914</v>
      </c>
      <c r="V88" s="390" t="s">
        <v>914</v>
      </c>
      <c r="W88" s="519">
        <f t="shared" si="84"/>
        <v>282000</v>
      </c>
      <c r="X88" s="35">
        <v>252000</v>
      </c>
      <c r="Y88" s="35">
        <v>15000</v>
      </c>
      <c r="Z88" s="35">
        <v>15000</v>
      </c>
      <c r="AA88" s="26"/>
      <c r="AB88" s="26"/>
      <c r="AC88" s="26"/>
      <c r="AD88" s="27"/>
      <c r="AE88" s="519">
        <f t="shared" si="85"/>
        <v>350000</v>
      </c>
      <c r="AF88" s="35">
        <v>290000</v>
      </c>
      <c r="AG88" s="35">
        <v>30000</v>
      </c>
      <c r="AH88" s="35">
        <v>30000</v>
      </c>
      <c r="AI88" s="26"/>
      <c r="AJ88" s="26"/>
      <c r="AK88" s="26"/>
      <c r="AL88" s="26"/>
      <c r="AM88" s="28"/>
      <c r="AN88" s="184">
        <f t="shared" si="87"/>
        <v>119353.92000000001</v>
      </c>
      <c r="AO88" s="35">
        <v>350000</v>
      </c>
      <c r="AP88" s="35">
        <v>350000</v>
      </c>
    </row>
    <row r="89" spans="2:42" x14ac:dyDescent="0.25">
      <c r="B89" s="895"/>
      <c r="C89" s="167" t="s">
        <v>125</v>
      </c>
      <c r="D89" s="167"/>
      <c r="E89" s="898"/>
      <c r="F89" s="152" t="s">
        <v>124</v>
      </c>
      <c r="G89" s="531">
        <f t="shared" si="83"/>
        <v>0</v>
      </c>
      <c r="H89" s="390">
        <v>0</v>
      </c>
      <c r="I89" s="390">
        <v>0</v>
      </c>
      <c r="J89" s="390">
        <v>0</v>
      </c>
      <c r="K89" s="390">
        <v>0</v>
      </c>
      <c r="L89" s="390">
        <v>0</v>
      </c>
      <c r="M89" s="390">
        <v>0</v>
      </c>
      <c r="N89" s="391">
        <v>0</v>
      </c>
      <c r="O89" s="526">
        <f t="shared" si="86"/>
        <v>0</v>
      </c>
      <c r="P89" s="392">
        <v>0</v>
      </c>
      <c r="Q89" s="390">
        <v>0</v>
      </c>
      <c r="R89" s="390">
        <v>0</v>
      </c>
      <c r="S89" s="390" t="s">
        <v>914</v>
      </c>
      <c r="T89" s="390" t="s">
        <v>914</v>
      </c>
      <c r="U89" s="390" t="s">
        <v>914</v>
      </c>
      <c r="V89" s="390" t="s">
        <v>914</v>
      </c>
      <c r="W89" s="519">
        <f t="shared" si="84"/>
        <v>0</v>
      </c>
      <c r="X89" s="35">
        <v>0</v>
      </c>
      <c r="Y89" s="35">
        <v>0</v>
      </c>
      <c r="Z89" s="35">
        <v>0</v>
      </c>
      <c r="AA89" s="26"/>
      <c r="AB89" s="26"/>
      <c r="AC89" s="26"/>
      <c r="AD89" s="27"/>
      <c r="AE89" s="519">
        <f t="shared" si="85"/>
        <v>0</v>
      </c>
      <c r="AF89" s="35">
        <v>0</v>
      </c>
      <c r="AG89" s="35">
        <v>0</v>
      </c>
      <c r="AH89" s="35">
        <v>0</v>
      </c>
      <c r="AI89" s="26"/>
      <c r="AJ89" s="26"/>
      <c r="AK89" s="26"/>
      <c r="AL89" s="26"/>
      <c r="AM89" s="28"/>
      <c r="AN89" s="184">
        <f t="shared" si="87"/>
        <v>0</v>
      </c>
      <c r="AO89" s="35">
        <v>0</v>
      </c>
      <c r="AP89" s="35">
        <v>0</v>
      </c>
    </row>
    <row r="90" spans="2:42" ht="25.5" x14ac:dyDescent="0.25">
      <c r="B90" s="895"/>
      <c r="C90" s="167" t="s">
        <v>128</v>
      </c>
      <c r="D90" s="167"/>
      <c r="E90" s="898"/>
      <c r="F90" s="152" t="s">
        <v>126</v>
      </c>
      <c r="G90" s="531">
        <f t="shared" si="83"/>
        <v>0</v>
      </c>
      <c r="H90" s="390">
        <v>0</v>
      </c>
      <c r="I90" s="390">
        <v>0</v>
      </c>
      <c r="J90" s="390">
        <v>0</v>
      </c>
      <c r="K90" s="390">
        <v>0</v>
      </c>
      <c r="L90" s="390">
        <v>0</v>
      </c>
      <c r="M90" s="390">
        <v>0</v>
      </c>
      <c r="N90" s="391">
        <v>0</v>
      </c>
      <c r="O90" s="526">
        <f t="shared" si="86"/>
        <v>0</v>
      </c>
      <c r="P90" s="392">
        <v>0</v>
      </c>
      <c r="Q90" s="390">
        <v>0</v>
      </c>
      <c r="R90" s="390">
        <v>0</v>
      </c>
      <c r="S90" s="390" t="s">
        <v>914</v>
      </c>
      <c r="T90" s="390" t="s">
        <v>914</v>
      </c>
      <c r="U90" s="390" t="s">
        <v>914</v>
      </c>
      <c r="V90" s="390" t="s">
        <v>914</v>
      </c>
      <c r="W90" s="519">
        <f t="shared" si="84"/>
        <v>0</v>
      </c>
      <c r="X90" s="35">
        <v>0</v>
      </c>
      <c r="Y90" s="35">
        <v>0</v>
      </c>
      <c r="Z90" s="35">
        <v>0</v>
      </c>
      <c r="AA90" s="26"/>
      <c r="AB90" s="26"/>
      <c r="AC90" s="26"/>
      <c r="AD90" s="27"/>
      <c r="AE90" s="519">
        <f t="shared" si="85"/>
        <v>0</v>
      </c>
      <c r="AF90" s="35">
        <v>0</v>
      </c>
      <c r="AG90" s="35">
        <v>0</v>
      </c>
      <c r="AH90" s="35">
        <v>0</v>
      </c>
      <c r="AI90" s="26"/>
      <c r="AJ90" s="26"/>
      <c r="AK90" s="26"/>
      <c r="AL90" s="26"/>
      <c r="AM90" s="28"/>
      <c r="AN90" s="184">
        <f t="shared" si="87"/>
        <v>0</v>
      </c>
      <c r="AO90" s="35">
        <v>0</v>
      </c>
      <c r="AP90" s="35">
        <v>0</v>
      </c>
    </row>
    <row r="91" spans="2:42" x14ac:dyDescent="0.25">
      <c r="B91" s="895"/>
      <c r="C91" s="167" t="s">
        <v>131</v>
      </c>
      <c r="D91" s="167"/>
      <c r="E91" s="898"/>
      <c r="F91" s="152" t="s">
        <v>129</v>
      </c>
      <c r="G91" s="531">
        <f t="shared" si="83"/>
        <v>0</v>
      </c>
      <c r="H91" s="390">
        <v>0</v>
      </c>
      <c r="I91" s="390">
        <v>0</v>
      </c>
      <c r="J91" s="390">
        <v>0</v>
      </c>
      <c r="K91" s="390">
        <v>0</v>
      </c>
      <c r="L91" s="390">
        <v>0</v>
      </c>
      <c r="M91" s="390">
        <v>0</v>
      </c>
      <c r="N91" s="391">
        <v>0</v>
      </c>
      <c r="O91" s="526">
        <f t="shared" si="86"/>
        <v>0</v>
      </c>
      <c r="P91" s="392">
        <v>0</v>
      </c>
      <c r="Q91" s="390">
        <v>0</v>
      </c>
      <c r="R91" s="390">
        <v>0</v>
      </c>
      <c r="S91" s="390" t="s">
        <v>914</v>
      </c>
      <c r="T91" s="390" t="s">
        <v>914</v>
      </c>
      <c r="U91" s="390" t="s">
        <v>914</v>
      </c>
      <c r="V91" s="390" t="s">
        <v>914</v>
      </c>
      <c r="W91" s="519">
        <f t="shared" si="84"/>
        <v>0</v>
      </c>
      <c r="X91" s="35">
        <v>0</v>
      </c>
      <c r="Y91" s="35">
        <v>0</v>
      </c>
      <c r="Z91" s="35">
        <v>0</v>
      </c>
      <c r="AA91" s="26"/>
      <c r="AB91" s="26"/>
      <c r="AC91" s="26"/>
      <c r="AD91" s="27"/>
      <c r="AE91" s="519">
        <f t="shared" si="85"/>
        <v>0</v>
      </c>
      <c r="AF91" s="35">
        <v>0</v>
      </c>
      <c r="AG91" s="35">
        <v>0</v>
      </c>
      <c r="AH91" s="35">
        <v>0</v>
      </c>
      <c r="AI91" s="26"/>
      <c r="AJ91" s="26"/>
      <c r="AK91" s="26"/>
      <c r="AL91" s="26"/>
      <c r="AM91" s="28"/>
      <c r="AN91" s="184">
        <f t="shared" si="87"/>
        <v>0</v>
      </c>
      <c r="AO91" s="35">
        <v>0</v>
      </c>
      <c r="AP91" s="35">
        <v>0</v>
      </c>
    </row>
    <row r="92" spans="2:42" x14ac:dyDescent="0.25">
      <c r="B92" s="895"/>
      <c r="C92" s="167" t="s">
        <v>134</v>
      </c>
      <c r="D92" s="167"/>
      <c r="E92" s="898"/>
      <c r="F92" s="152" t="s">
        <v>132</v>
      </c>
      <c r="G92" s="531">
        <f t="shared" si="83"/>
        <v>0</v>
      </c>
      <c r="H92" s="390">
        <v>0</v>
      </c>
      <c r="I92" s="390">
        <v>0</v>
      </c>
      <c r="J92" s="390">
        <v>0</v>
      </c>
      <c r="K92" s="390">
        <v>0</v>
      </c>
      <c r="L92" s="390">
        <v>0</v>
      </c>
      <c r="M92" s="390">
        <v>0</v>
      </c>
      <c r="N92" s="391">
        <v>0</v>
      </c>
      <c r="O92" s="526">
        <f t="shared" si="86"/>
        <v>0</v>
      </c>
      <c r="P92" s="392">
        <v>0</v>
      </c>
      <c r="Q92" s="390">
        <v>0</v>
      </c>
      <c r="R92" s="390">
        <v>0</v>
      </c>
      <c r="S92" s="390" t="s">
        <v>914</v>
      </c>
      <c r="T92" s="390" t="s">
        <v>914</v>
      </c>
      <c r="U92" s="390" t="s">
        <v>914</v>
      </c>
      <c r="V92" s="390" t="s">
        <v>914</v>
      </c>
      <c r="W92" s="519">
        <f t="shared" si="84"/>
        <v>0</v>
      </c>
      <c r="X92" s="35">
        <v>0</v>
      </c>
      <c r="Y92" s="35">
        <v>0</v>
      </c>
      <c r="Z92" s="35">
        <v>0</v>
      </c>
      <c r="AA92" s="26"/>
      <c r="AB92" s="26"/>
      <c r="AC92" s="26"/>
      <c r="AD92" s="27"/>
      <c r="AE92" s="519">
        <f t="shared" si="85"/>
        <v>0</v>
      </c>
      <c r="AF92" s="35">
        <v>0</v>
      </c>
      <c r="AG92" s="35">
        <v>0</v>
      </c>
      <c r="AH92" s="35">
        <v>0</v>
      </c>
      <c r="AI92" s="26"/>
      <c r="AJ92" s="26"/>
      <c r="AK92" s="26"/>
      <c r="AL92" s="26"/>
      <c r="AM92" s="28"/>
      <c r="AN92" s="184">
        <f t="shared" si="87"/>
        <v>0</v>
      </c>
      <c r="AO92" s="35">
        <v>0</v>
      </c>
      <c r="AP92" s="35">
        <v>0</v>
      </c>
    </row>
    <row r="93" spans="2:42" x14ac:dyDescent="0.25">
      <c r="B93" s="895"/>
      <c r="C93" s="167" t="s">
        <v>137</v>
      </c>
      <c r="D93" s="167"/>
      <c r="E93" s="898"/>
      <c r="F93" s="152" t="s">
        <v>135</v>
      </c>
      <c r="G93" s="531">
        <f t="shared" si="83"/>
        <v>11280</v>
      </c>
      <c r="H93" s="390">
        <v>9024</v>
      </c>
      <c r="I93" s="390">
        <v>1128</v>
      </c>
      <c r="J93" s="390">
        <v>1128</v>
      </c>
      <c r="K93" s="390">
        <v>0</v>
      </c>
      <c r="L93" s="390">
        <v>0</v>
      </c>
      <c r="M93" s="390">
        <v>0</v>
      </c>
      <c r="N93" s="391">
        <v>0</v>
      </c>
      <c r="O93" s="526">
        <f t="shared" si="86"/>
        <v>12000</v>
      </c>
      <c r="P93" s="392">
        <v>10000</v>
      </c>
      <c r="Q93" s="390">
        <v>1000</v>
      </c>
      <c r="R93" s="390">
        <v>1000</v>
      </c>
      <c r="S93" s="390" t="s">
        <v>914</v>
      </c>
      <c r="T93" s="390" t="s">
        <v>914</v>
      </c>
      <c r="U93" s="390" t="s">
        <v>914</v>
      </c>
      <c r="V93" s="390" t="s">
        <v>914</v>
      </c>
      <c r="W93" s="519">
        <f t="shared" si="84"/>
        <v>12000</v>
      </c>
      <c r="X93" s="35">
        <v>10000</v>
      </c>
      <c r="Y93" s="35">
        <v>1000</v>
      </c>
      <c r="Z93" s="35">
        <v>1000</v>
      </c>
      <c r="AA93" s="26"/>
      <c r="AB93" s="26"/>
      <c r="AC93" s="26"/>
      <c r="AD93" s="27"/>
      <c r="AE93" s="519">
        <f t="shared" si="85"/>
        <v>15000</v>
      </c>
      <c r="AF93" s="35">
        <v>10000</v>
      </c>
      <c r="AG93" s="35">
        <v>2000</v>
      </c>
      <c r="AH93" s="35">
        <v>3000</v>
      </c>
      <c r="AI93" s="26"/>
      <c r="AJ93" s="26"/>
      <c r="AK93" s="26"/>
      <c r="AL93" s="26"/>
      <c r="AM93" s="28"/>
      <c r="AN93" s="184">
        <f t="shared" si="87"/>
        <v>3720</v>
      </c>
      <c r="AO93" s="35">
        <v>15000</v>
      </c>
      <c r="AP93" s="35">
        <v>15000</v>
      </c>
    </row>
    <row r="94" spans="2:42" x14ac:dyDescent="0.25">
      <c r="B94" s="895"/>
      <c r="C94" s="167" t="s">
        <v>140</v>
      </c>
      <c r="D94" s="167"/>
      <c r="E94" s="898"/>
      <c r="F94" s="152" t="s">
        <v>138</v>
      </c>
      <c r="G94" s="531">
        <f t="shared" si="83"/>
        <v>0</v>
      </c>
      <c r="H94" s="390">
        <v>0</v>
      </c>
      <c r="I94" s="390">
        <v>0</v>
      </c>
      <c r="J94" s="390">
        <v>0</v>
      </c>
      <c r="K94" s="390">
        <v>0</v>
      </c>
      <c r="L94" s="390">
        <v>0</v>
      </c>
      <c r="M94" s="390">
        <v>0</v>
      </c>
      <c r="N94" s="391">
        <v>0</v>
      </c>
      <c r="O94" s="526">
        <f t="shared" si="86"/>
        <v>0</v>
      </c>
      <c r="P94" s="392">
        <v>0</v>
      </c>
      <c r="Q94" s="390">
        <v>0</v>
      </c>
      <c r="R94" s="390">
        <v>0</v>
      </c>
      <c r="S94" s="390" t="s">
        <v>914</v>
      </c>
      <c r="T94" s="390" t="s">
        <v>914</v>
      </c>
      <c r="U94" s="390" t="s">
        <v>914</v>
      </c>
      <c r="V94" s="390" t="s">
        <v>914</v>
      </c>
      <c r="W94" s="519">
        <f t="shared" si="84"/>
        <v>0</v>
      </c>
      <c r="X94" s="35">
        <v>0</v>
      </c>
      <c r="Y94" s="35">
        <v>0</v>
      </c>
      <c r="Z94" s="35">
        <v>0</v>
      </c>
      <c r="AA94" s="26"/>
      <c r="AB94" s="26"/>
      <c r="AC94" s="26"/>
      <c r="AD94" s="27"/>
      <c r="AE94" s="519">
        <f t="shared" si="85"/>
        <v>0</v>
      </c>
      <c r="AF94" s="35">
        <v>0</v>
      </c>
      <c r="AG94" s="35">
        <v>0</v>
      </c>
      <c r="AH94" s="35">
        <v>0</v>
      </c>
      <c r="AI94" s="26"/>
      <c r="AJ94" s="26"/>
      <c r="AK94" s="26"/>
      <c r="AL94" s="26"/>
      <c r="AM94" s="28"/>
      <c r="AN94" s="184">
        <f t="shared" si="87"/>
        <v>0</v>
      </c>
      <c r="AO94" s="35">
        <v>0</v>
      </c>
      <c r="AP94" s="35">
        <v>0</v>
      </c>
    </row>
    <row r="95" spans="2:42" x14ac:dyDescent="0.25">
      <c r="B95" s="895"/>
      <c r="C95" s="167" t="s">
        <v>142</v>
      </c>
      <c r="D95" s="167"/>
      <c r="E95" s="898"/>
      <c r="F95" s="152" t="s">
        <v>141</v>
      </c>
      <c r="G95" s="531">
        <f t="shared" si="83"/>
        <v>0</v>
      </c>
      <c r="H95" s="390">
        <v>0</v>
      </c>
      <c r="I95" s="390">
        <v>0</v>
      </c>
      <c r="J95" s="390">
        <v>0</v>
      </c>
      <c r="K95" s="390">
        <v>0</v>
      </c>
      <c r="L95" s="390">
        <v>0</v>
      </c>
      <c r="M95" s="390">
        <v>0</v>
      </c>
      <c r="N95" s="391">
        <v>0</v>
      </c>
      <c r="O95" s="526">
        <f t="shared" si="86"/>
        <v>0</v>
      </c>
      <c r="P95" s="392">
        <v>0</v>
      </c>
      <c r="Q95" s="390">
        <v>0</v>
      </c>
      <c r="R95" s="390">
        <v>0</v>
      </c>
      <c r="S95" s="390" t="s">
        <v>914</v>
      </c>
      <c r="T95" s="390" t="s">
        <v>914</v>
      </c>
      <c r="U95" s="390" t="s">
        <v>914</v>
      </c>
      <c r="V95" s="390" t="s">
        <v>914</v>
      </c>
      <c r="W95" s="519">
        <f t="shared" si="84"/>
        <v>0</v>
      </c>
      <c r="X95" s="35">
        <v>0</v>
      </c>
      <c r="Y95" s="35">
        <v>0</v>
      </c>
      <c r="Z95" s="35">
        <v>0</v>
      </c>
      <c r="AA95" s="26"/>
      <c r="AB95" s="26"/>
      <c r="AC95" s="26"/>
      <c r="AD95" s="27"/>
      <c r="AE95" s="519">
        <f t="shared" si="85"/>
        <v>0</v>
      </c>
      <c r="AF95" s="35">
        <v>0</v>
      </c>
      <c r="AG95" s="35">
        <v>0</v>
      </c>
      <c r="AH95" s="35">
        <v>0</v>
      </c>
      <c r="AI95" s="26"/>
      <c r="AJ95" s="26"/>
      <c r="AK95" s="26"/>
      <c r="AL95" s="26"/>
      <c r="AM95" s="28"/>
      <c r="AN95" s="184">
        <f t="shared" si="87"/>
        <v>0</v>
      </c>
      <c r="AO95" s="35">
        <v>0</v>
      </c>
      <c r="AP95" s="35">
        <v>0</v>
      </c>
    </row>
    <row r="96" spans="2:42" x14ac:dyDescent="0.25">
      <c r="B96" s="895"/>
      <c r="C96" s="167" t="s">
        <v>143</v>
      </c>
      <c r="D96" s="167"/>
      <c r="E96" s="898"/>
      <c r="F96" s="152" t="s">
        <v>73</v>
      </c>
      <c r="G96" s="531">
        <f t="shared" si="83"/>
        <v>0</v>
      </c>
      <c r="H96" s="390">
        <v>0</v>
      </c>
      <c r="I96" s="390">
        <v>0</v>
      </c>
      <c r="J96" s="390">
        <v>0</v>
      </c>
      <c r="K96" s="390">
        <v>0</v>
      </c>
      <c r="L96" s="390">
        <v>0</v>
      </c>
      <c r="M96" s="390">
        <v>0</v>
      </c>
      <c r="N96" s="391">
        <v>0</v>
      </c>
      <c r="O96" s="526">
        <f t="shared" si="86"/>
        <v>0</v>
      </c>
      <c r="P96" s="392">
        <v>0</v>
      </c>
      <c r="Q96" s="390">
        <v>0</v>
      </c>
      <c r="R96" s="390">
        <v>0</v>
      </c>
      <c r="S96" s="390" t="s">
        <v>914</v>
      </c>
      <c r="T96" s="390" t="s">
        <v>914</v>
      </c>
      <c r="U96" s="390" t="s">
        <v>914</v>
      </c>
      <c r="V96" s="390" t="s">
        <v>914</v>
      </c>
      <c r="W96" s="519">
        <f t="shared" si="84"/>
        <v>0</v>
      </c>
      <c r="X96" s="35">
        <v>0</v>
      </c>
      <c r="Y96" s="35">
        <v>0</v>
      </c>
      <c r="Z96" s="35">
        <v>0</v>
      </c>
      <c r="AA96" s="26"/>
      <c r="AB96" s="26"/>
      <c r="AC96" s="26"/>
      <c r="AD96" s="27"/>
      <c r="AE96" s="519">
        <f t="shared" si="85"/>
        <v>0</v>
      </c>
      <c r="AF96" s="35">
        <v>0</v>
      </c>
      <c r="AG96" s="35">
        <v>0</v>
      </c>
      <c r="AH96" s="35">
        <v>0</v>
      </c>
      <c r="AI96" s="26"/>
      <c r="AJ96" s="26"/>
      <c r="AK96" s="26"/>
      <c r="AL96" s="26"/>
      <c r="AM96" s="28"/>
      <c r="AN96" s="184">
        <f t="shared" si="87"/>
        <v>0</v>
      </c>
      <c r="AO96" s="35">
        <v>0</v>
      </c>
      <c r="AP96" s="35">
        <v>0</v>
      </c>
    </row>
    <row r="97" spans="2:42" x14ac:dyDescent="0.25">
      <c r="B97" s="895"/>
      <c r="C97" s="187" t="s">
        <v>325</v>
      </c>
      <c r="D97" s="187"/>
      <c r="E97" s="898"/>
      <c r="F97" s="152" t="s">
        <v>383</v>
      </c>
      <c r="G97" s="531">
        <f t="shared" ref="G97" si="88">SUM(H97:N97)</f>
        <v>0</v>
      </c>
      <c r="H97" s="390">
        <v>0</v>
      </c>
      <c r="I97" s="390">
        <v>0</v>
      </c>
      <c r="J97" s="390">
        <v>0</v>
      </c>
      <c r="K97" s="390">
        <v>0</v>
      </c>
      <c r="L97" s="390">
        <v>0</v>
      </c>
      <c r="M97" s="390">
        <v>0</v>
      </c>
      <c r="N97" s="391">
        <v>0</v>
      </c>
      <c r="O97" s="526">
        <f t="shared" si="86"/>
        <v>0</v>
      </c>
      <c r="P97" s="392">
        <v>0</v>
      </c>
      <c r="Q97" s="390">
        <v>0</v>
      </c>
      <c r="R97" s="390">
        <v>0</v>
      </c>
      <c r="S97" s="390" t="s">
        <v>914</v>
      </c>
      <c r="T97" s="390" t="s">
        <v>914</v>
      </c>
      <c r="U97" s="390" t="s">
        <v>914</v>
      </c>
      <c r="V97" s="390" t="s">
        <v>914</v>
      </c>
      <c r="W97" s="519">
        <f t="shared" si="84"/>
        <v>0</v>
      </c>
      <c r="X97" s="35">
        <v>0</v>
      </c>
      <c r="Y97" s="35">
        <v>0</v>
      </c>
      <c r="Z97" s="35">
        <v>0</v>
      </c>
      <c r="AA97" s="26"/>
      <c r="AB97" s="26"/>
      <c r="AC97" s="26"/>
      <c r="AD97" s="27"/>
      <c r="AE97" s="519">
        <f t="shared" ref="AE97" si="89">SUM(AF97:AL97)</f>
        <v>0</v>
      </c>
      <c r="AF97" s="35">
        <v>0</v>
      </c>
      <c r="AG97" s="35">
        <v>0</v>
      </c>
      <c r="AH97" s="35">
        <v>0</v>
      </c>
      <c r="AI97" s="26"/>
      <c r="AJ97" s="26"/>
      <c r="AK97" s="26"/>
      <c r="AL97" s="26"/>
      <c r="AM97" s="28"/>
      <c r="AN97" s="184">
        <f t="shared" si="87"/>
        <v>0</v>
      </c>
      <c r="AO97" s="35">
        <v>0</v>
      </c>
      <c r="AP97" s="35">
        <v>0</v>
      </c>
    </row>
    <row r="98" spans="2:42" x14ac:dyDescent="0.25">
      <c r="B98" s="896"/>
      <c r="C98" s="167" t="s">
        <v>23</v>
      </c>
      <c r="D98" s="167"/>
      <c r="E98" s="899"/>
      <c r="F98" s="152"/>
      <c r="G98" s="531">
        <f t="shared" si="83"/>
        <v>800595.13000000012</v>
      </c>
      <c r="H98" s="390">
        <v>268407.59000000008</v>
      </c>
      <c r="I98" s="390">
        <v>52193.74</v>
      </c>
      <c r="J98" s="390">
        <v>479993.8</v>
      </c>
      <c r="K98" s="390">
        <v>0</v>
      </c>
      <c r="L98" s="390">
        <v>0</v>
      </c>
      <c r="M98" s="390">
        <v>0</v>
      </c>
      <c r="N98" s="391">
        <v>0</v>
      </c>
      <c r="O98" s="526">
        <f t="shared" si="86"/>
        <v>870000</v>
      </c>
      <c r="P98" s="390">
        <v>420000</v>
      </c>
      <c r="Q98" s="390">
        <v>300000</v>
      </c>
      <c r="R98" s="390">
        <v>150000</v>
      </c>
      <c r="S98" s="390" t="s">
        <v>914</v>
      </c>
      <c r="T98" s="390" t="s">
        <v>914</v>
      </c>
      <c r="U98" s="390" t="s">
        <v>914</v>
      </c>
      <c r="V98" s="390" t="s">
        <v>914</v>
      </c>
      <c r="W98" s="519">
        <f t="shared" si="84"/>
        <v>770000</v>
      </c>
      <c r="X98" s="35">
        <v>370000</v>
      </c>
      <c r="Y98" s="35">
        <v>250000</v>
      </c>
      <c r="Z98" s="35">
        <v>150000</v>
      </c>
      <c r="AA98" s="26"/>
      <c r="AB98" s="26"/>
      <c r="AC98" s="26"/>
      <c r="AD98" s="27"/>
      <c r="AE98" s="519">
        <f t="shared" si="85"/>
        <v>880000</v>
      </c>
      <c r="AF98" s="35">
        <v>450000</v>
      </c>
      <c r="AG98" s="35">
        <v>280000</v>
      </c>
      <c r="AH98" s="35">
        <v>150000</v>
      </c>
      <c r="AI98" s="26"/>
      <c r="AJ98" s="26"/>
      <c r="AK98" s="26"/>
      <c r="AL98" s="26"/>
      <c r="AM98" s="28"/>
      <c r="AN98" s="184">
        <f t="shared" si="87"/>
        <v>79404.869999999879</v>
      </c>
      <c r="AO98" s="35">
        <v>880000</v>
      </c>
      <c r="AP98" s="35">
        <v>880000</v>
      </c>
    </row>
    <row r="99" spans="2:42" x14ac:dyDescent="0.25">
      <c r="B99" s="914" t="s">
        <v>266</v>
      </c>
      <c r="C99" s="915"/>
      <c r="D99" s="511"/>
      <c r="E99" s="151" t="s">
        <v>227</v>
      </c>
      <c r="F99" s="152"/>
      <c r="G99" s="527">
        <f>SUM(G100:G104)</f>
        <v>52092664.000000007</v>
      </c>
      <c r="H99" s="558">
        <f t="shared" ref="H99:N99" si="90">SUM(H100:H104)</f>
        <v>36543238.940000005</v>
      </c>
      <c r="I99" s="558">
        <f t="shared" si="90"/>
        <v>7505968.6200000001</v>
      </c>
      <c r="J99" s="558">
        <f t="shared" si="90"/>
        <v>8043456.4400000004</v>
      </c>
      <c r="K99" s="558">
        <f t="shared" si="90"/>
        <v>0</v>
      </c>
      <c r="L99" s="558">
        <f t="shared" si="90"/>
        <v>0</v>
      </c>
      <c r="M99" s="558">
        <f t="shared" si="90"/>
        <v>0</v>
      </c>
      <c r="N99" s="559">
        <f t="shared" si="90"/>
        <v>0</v>
      </c>
      <c r="O99" s="527">
        <f>SUM(O100:O104)</f>
        <v>46816000</v>
      </c>
      <c r="P99" s="558">
        <f t="shared" ref="P99" si="91">SUM(P100:P104)</f>
        <v>33686000</v>
      </c>
      <c r="Q99" s="558">
        <f t="shared" ref="Q99:V99" si="92">SUM(Q100:Q104)</f>
        <v>6534000</v>
      </c>
      <c r="R99" s="558">
        <f t="shared" si="92"/>
        <v>6596000</v>
      </c>
      <c r="S99" s="558">
        <f t="shared" si="92"/>
        <v>0</v>
      </c>
      <c r="T99" s="558">
        <f t="shared" si="92"/>
        <v>0</v>
      </c>
      <c r="U99" s="558">
        <f t="shared" si="92"/>
        <v>0</v>
      </c>
      <c r="V99" s="558">
        <f t="shared" si="92"/>
        <v>0</v>
      </c>
      <c r="W99" s="518">
        <f>SUM(W100:W104)</f>
        <v>47810596</v>
      </c>
      <c r="X99" s="560">
        <f t="shared" ref="X99:AD99" si="93">SUM(X100:X104)</f>
        <v>34458943</v>
      </c>
      <c r="Y99" s="560">
        <f t="shared" si="93"/>
        <v>6645840</v>
      </c>
      <c r="Z99" s="560">
        <f t="shared" si="93"/>
        <v>6705813</v>
      </c>
      <c r="AA99" s="560">
        <f t="shared" si="93"/>
        <v>0</v>
      </c>
      <c r="AB99" s="560">
        <f t="shared" si="93"/>
        <v>0</v>
      </c>
      <c r="AC99" s="560">
        <f t="shared" si="93"/>
        <v>0</v>
      </c>
      <c r="AD99" s="561">
        <f t="shared" si="93"/>
        <v>0</v>
      </c>
      <c r="AE99" s="518">
        <f>SUM(AE100:AE104)</f>
        <v>51201000</v>
      </c>
      <c r="AF99" s="560">
        <f t="shared" ref="AF99:AK99" si="94">SUM(AF100:AF104)</f>
        <v>35900000</v>
      </c>
      <c r="AG99" s="560">
        <f t="shared" si="94"/>
        <v>7500000</v>
      </c>
      <c r="AH99" s="560">
        <f t="shared" si="94"/>
        <v>7801000</v>
      </c>
      <c r="AI99" s="560">
        <f t="shared" si="94"/>
        <v>0</v>
      </c>
      <c r="AJ99" s="560">
        <f t="shared" si="94"/>
        <v>0</v>
      </c>
      <c r="AK99" s="560">
        <f t="shared" si="94"/>
        <v>0</v>
      </c>
      <c r="AL99" s="560">
        <f t="shared" ref="AL99" si="95">SUM(AL100:AL104)</f>
        <v>0</v>
      </c>
      <c r="AM99" s="562"/>
      <c r="AN99" s="186">
        <f t="shared" si="87"/>
        <v>-891664.00000000745</v>
      </c>
      <c r="AO99" s="35">
        <v>51201000</v>
      </c>
      <c r="AP99" s="35">
        <v>51201000</v>
      </c>
    </row>
    <row r="100" spans="2:42" x14ac:dyDescent="0.25">
      <c r="B100" s="911" t="s">
        <v>5</v>
      </c>
      <c r="C100" s="167" t="s">
        <v>144</v>
      </c>
      <c r="D100" s="167"/>
      <c r="E100" s="897" t="s">
        <v>227</v>
      </c>
      <c r="F100" s="152" t="s">
        <v>55</v>
      </c>
      <c r="G100" s="531">
        <f t="shared" ref="G100:G104" si="96">SUM(H100:N100)</f>
        <v>50326471.000000007</v>
      </c>
      <c r="H100" s="390">
        <v>35457216.340000004</v>
      </c>
      <c r="I100" s="390">
        <v>7257366.4199999999</v>
      </c>
      <c r="J100" s="390">
        <v>7611888.2400000002</v>
      </c>
      <c r="K100" s="390">
        <v>0</v>
      </c>
      <c r="L100" s="390">
        <v>0</v>
      </c>
      <c r="M100" s="390">
        <v>0</v>
      </c>
      <c r="N100" s="391">
        <v>0</v>
      </c>
      <c r="O100" s="526">
        <f t="shared" ref="O100:O104" si="97">SUM(P100:V100)</f>
        <v>45456000</v>
      </c>
      <c r="P100" s="392">
        <v>32886000</v>
      </c>
      <c r="Q100" s="390">
        <v>6234000</v>
      </c>
      <c r="R100" s="390">
        <v>6336000</v>
      </c>
      <c r="S100" s="390" t="s">
        <v>914</v>
      </c>
      <c r="T100" s="390" t="s">
        <v>914</v>
      </c>
      <c r="U100" s="390" t="s">
        <v>914</v>
      </c>
      <c r="V100" s="390" t="s">
        <v>914</v>
      </c>
      <c r="W100" s="519">
        <f t="shared" ref="W100:W104" si="98">SUM(X100:AD100)</f>
        <v>46450596</v>
      </c>
      <c r="X100" s="35">
        <v>33658943</v>
      </c>
      <c r="Y100" s="35">
        <v>6345840</v>
      </c>
      <c r="Z100" s="35">
        <v>6445813</v>
      </c>
      <c r="AA100" s="35"/>
      <c r="AB100" s="35"/>
      <c r="AC100" s="35"/>
      <c r="AD100" s="36"/>
      <c r="AE100" s="519">
        <f t="shared" ref="AE100:AE104" si="99">SUM(AF100:AL100)</f>
        <v>49901000</v>
      </c>
      <c r="AF100" s="35">
        <v>35100000</v>
      </c>
      <c r="AG100" s="35">
        <v>7300000</v>
      </c>
      <c r="AH100" s="35">
        <v>7501000</v>
      </c>
      <c r="AI100" s="35"/>
      <c r="AJ100" s="35"/>
      <c r="AK100" s="35"/>
      <c r="AL100" s="35"/>
      <c r="AM100" s="37"/>
      <c r="AN100" s="184">
        <f t="shared" si="87"/>
        <v>-425471.00000000745</v>
      </c>
      <c r="AO100" s="572" t="s">
        <v>390</v>
      </c>
      <c r="AP100" s="573" t="s">
        <v>390</v>
      </c>
    </row>
    <row r="101" spans="2:42" x14ac:dyDescent="0.25">
      <c r="B101" s="912"/>
      <c r="C101" s="167" t="s">
        <v>145</v>
      </c>
      <c r="D101" s="167"/>
      <c r="E101" s="898"/>
      <c r="F101" s="152" t="s">
        <v>61</v>
      </c>
      <c r="G101" s="531">
        <f t="shared" si="96"/>
        <v>925146</v>
      </c>
      <c r="H101" s="390">
        <v>471878.40000000002</v>
      </c>
      <c r="I101" s="390">
        <v>157181.29999999999</v>
      </c>
      <c r="J101" s="390">
        <v>296086.3</v>
      </c>
      <c r="K101" s="390">
        <v>0</v>
      </c>
      <c r="L101" s="390">
        <v>0</v>
      </c>
      <c r="M101" s="390">
        <v>0</v>
      </c>
      <c r="N101" s="391">
        <v>0</v>
      </c>
      <c r="O101" s="526">
        <f t="shared" si="97"/>
        <v>800000</v>
      </c>
      <c r="P101" s="392">
        <v>400000</v>
      </c>
      <c r="Q101" s="390">
        <v>200000</v>
      </c>
      <c r="R101" s="390">
        <v>200000</v>
      </c>
      <c r="S101" s="390" t="s">
        <v>914</v>
      </c>
      <c r="T101" s="390" t="s">
        <v>914</v>
      </c>
      <c r="U101" s="390" t="s">
        <v>914</v>
      </c>
      <c r="V101" s="390" t="s">
        <v>914</v>
      </c>
      <c r="W101" s="519">
        <f t="shared" si="98"/>
        <v>800000</v>
      </c>
      <c r="X101" s="35">
        <v>400000</v>
      </c>
      <c r="Y101" s="35">
        <v>200000</v>
      </c>
      <c r="Z101" s="35">
        <v>200000</v>
      </c>
      <c r="AA101" s="35"/>
      <c r="AB101" s="35"/>
      <c r="AC101" s="35"/>
      <c r="AD101" s="36"/>
      <c r="AE101" s="519">
        <f t="shared" si="99"/>
        <v>600000</v>
      </c>
      <c r="AF101" s="35">
        <v>300000</v>
      </c>
      <c r="AG101" s="35">
        <v>100000</v>
      </c>
      <c r="AH101" s="35">
        <v>200000</v>
      </c>
      <c r="AI101" s="35"/>
      <c r="AJ101" s="35"/>
      <c r="AK101" s="35"/>
      <c r="AL101" s="35"/>
      <c r="AM101" s="37"/>
      <c r="AN101" s="184">
        <f t="shared" si="87"/>
        <v>-325146</v>
      </c>
      <c r="AO101" s="572" t="s">
        <v>390</v>
      </c>
      <c r="AP101" s="573" t="s">
        <v>390</v>
      </c>
    </row>
    <row r="102" spans="2:42" x14ac:dyDescent="0.25">
      <c r="B102" s="912"/>
      <c r="C102" s="167" t="s">
        <v>146</v>
      </c>
      <c r="D102" s="167"/>
      <c r="E102" s="898"/>
      <c r="F102" s="152" t="s">
        <v>65</v>
      </c>
      <c r="G102" s="531">
        <f t="shared" si="96"/>
        <v>0</v>
      </c>
      <c r="H102" s="390">
        <v>0</v>
      </c>
      <c r="I102" s="390">
        <v>0</v>
      </c>
      <c r="J102" s="390">
        <v>0</v>
      </c>
      <c r="K102" s="390">
        <v>0</v>
      </c>
      <c r="L102" s="390">
        <v>0</v>
      </c>
      <c r="M102" s="390">
        <v>0</v>
      </c>
      <c r="N102" s="391">
        <v>0</v>
      </c>
      <c r="O102" s="526">
        <f t="shared" si="97"/>
        <v>0</v>
      </c>
      <c r="P102" s="392">
        <v>0</v>
      </c>
      <c r="Q102" s="390">
        <v>0</v>
      </c>
      <c r="R102" s="390">
        <v>0</v>
      </c>
      <c r="S102" s="390" t="s">
        <v>914</v>
      </c>
      <c r="T102" s="390" t="s">
        <v>914</v>
      </c>
      <c r="U102" s="390" t="s">
        <v>914</v>
      </c>
      <c r="V102" s="390" t="s">
        <v>914</v>
      </c>
      <c r="W102" s="519">
        <f t="shared" si="98"/>
        <v>0</v>
      </c>
      <c r="X102" s="35">
        <v>0</v>
      </c>
      <c r="Y102" s="35">
        <v>0</v>
      </c>
      <c r="Z102" s="35">
        <v>0</v>
      </c>
      <c r="AA102" s="35"/>
      <c r="AB102" s="35"/>
      <c r="AC102" s="35"/>
      <c r="AD102" s="36"/>
      <c r="AE102" s="519">
        <f t="shared" si="99"/>
        <v>0</v>
      </c>
      <c r="AF102" s="35">
        <v>0</v>
      </c>
      <c r="AG102" s="35">
        <v>0</v>
      </c>
      <c r="AH102" s="35">
        <v>0</v>
      </c>
      <c r="AI102" s="35"/>
      <c r="AJ102" s="35"/>
      <c r="AK102" s="35"/>
      <c r="AL102" s="35"/>
      <c r="AM102" s="37"/>
      <c r="AN102" s="184">
        <f t="shared" si="87"/>
        <v>0</v>
      </c>
      <c r="AO102" s="572" t="s">
        <v>390</v>
      </c>
      <c r="AP102" s="573" t="s">
        <v>390</v>
      </c>
    </row>
    <row r="103" spans="2:42" x14ac:dyDescent="0.25">
      <c r="B103" s="912"/>
      <c r="C103" s="167" t="s">
        <v>311</v>
      </c>
      <c r="D103" s="167"/>
      <c r="E103" s="898"/>
      <c r="F103" s="152" t="s">
        <v>67</v>
      </c>
      <c r="G103" s="531">
        <f t="shared" si="96"/>
        <v>841047</v>
      </c>
      <c r="H103" s="390">
        <v>614144.19999999995</v>
      </c>
      <c r="I103" s="390">
        <v>91420.9</v>
      </c>
      <c r="J103" s="390">
        <v>135481.9</v>
      </c>
      <c r="K103" s="390">
        <v>0</v>
      </c>
      <c r="L103" s="390">
        <v>0</v>
      </c>
      <c r="M103" s="390">
        <v>0</v>
      </c>
      <c r="N103" s="391">
        <v>0</v>
      </c>
      <c r="O103" s="526">
        <f t="shared" si="97"/>
        <v>560000</v>
      </c>
      <c r="P103" s="392">
        <v>400000</v>
      </c>
      <c r="Q103" s="390">
        <v>100000</v>
      </c>
      <c r="R103" s="390">
        <v>60000</v>
      </c>
      <c r="S103" s="390" t="s">
        <v>914</v>
      </c>
      <c r="T103" s="390" t="s">
        <v>914</v>
      </c>
      <c r="U103" s="390" t="s">
        <v>914</v>
      </c>
      <c r="V103" s="390" t="s">
        <v>914</v>
      </c>
      <c r="W103" s="519">
        <f t="shared" si="98"/>
        <v>560000</v>
      </c>
      <c r="X103" s="35">
        <v>400000</v>
      </c>
      <c r="Y103" s="35">
        <v>100000</v>
      </c>
      <c r="Z103" s="35">
        <v>60000</v>
      </c>
      <c r="AA103" s="35"/>
      <c r="AB103" s="35"/>
      <c r="AC103" s="35"/>
      <c r="AD103" s="36"/>
      <c r="AE103" s="519">
        <f t="shared" si="99"/>
        <v>700000</v>
      </c>
      <c r="AF103" s="35">
        <v>500000</v>
      </c>
      <c r="AG103" s="35">
        <v>100000</v>
      </c>
      <c r="AH103" s="35">
        <v>100000</v>
      </c>
      <c r="AI103" s="35"/>
      <c r="AJ103" s="35"/>
      <c r="AK103" s="35"/>
      <c r="AL103" s="35"/>
      <c r="AM103" s="37"/>
      <c r="AN103" s="184">
        <f t="shared" si="87"/>
        <v>-141047</v>
      </c>
      <c r="AO103" s="572" t="s">
        <v>390</v>
      </c>
      <c r="AP103" s="573" t="s">
        <v>390</v>
      </c>
    </row>
    <row r="104" spans="2:42" x14ac:dyDescent="0.25">
      <c r="B104" s="913"/>
      <c r="C104" s="167" t="s">
        <v>23</v>
      </c>
      <c r="D104" s="167"/>
      <c r="E104" s="899"/>
      <c r="F104" s="152"/>
      <c r="G104" s="531">
        <f t="shared" si="96"/>
        <v>0</v>
      </c>
      <c r="H104" s="390">
        <v>0</v>
      </c>
      <c r="I104" s="390">
        <v>0</v>
      </c>
      <c r="J104" s="390">
        <v>0</v>
      </c>
      <c r="K104" s="390">
        <v>0</v>
      </c>
      <c r="L104" s="390">
        <v>0</v>
      </c>
      <c r="M104" s="390">
        <v>0</v>
      </c>
      <c r="N104" s="391">
        <v>0</v>
      </c>
      <c r="O104" s="526">
        <f t="shared" si="97"/>
        <v>0</v>
      </c>
      <c r="P104" s="392">
        <v>0</v>
      </c>
      <c r="Q104" s="390">
        <v>0</v>
      </c>
      <c r="R104" s="390">
        <v>0</v>
      </c>
      <c r="S104" s="390" t="s">
        <v>914</v>
      </c>
      <c r="T104" s="390" t="s">
        <v>914</v>
      </c>
      <c r="U104" s="390" t="s">
        <v>914</v>
      </c>
      <c r="V104" s="390" t="s">
        <v>914</v>
      </c>
      <c r="W104" s="519">
        <f t="shared" si="98"/>
        <v>0</v>
      </c>
      <c r="X104" s="35">
        <v>0</v>
      </c>
      <c r="Y104" s="35">
        <v>0</v>
      </c>
      <c r="Z104" s="35">
        <v>0</v>
      </c>
      <c r="AA104" s="35"/>
      <c r="AB104" s="35"/>
      <c r="AC104" s="35"/>
      <c r="AD104" s="36"/>
      <c r="AE104" s="519">
        <f t="shared" si="99"/>
        <v>0</v>
      </c>
      <c r="AF104" s="35">
        <v>0</v>
      </c>
      <c r="AG104" s="35">
        <v>0</v>
      </c>
      <c r="AH104" s="35">
        <v>0</v>
      </c>
      <c r="AI104" s="35"/>
      <c r="AJ104" s="35"/>
      <c r="AK104" s="35"/>
      <c r="AL104" s="35"/>
      <c r="AM104" s="37"/>
      <c r="AN104" s="184">
        <f t="shared" si="87"/>
        <v>0</v>
      </c>
      <c r="AO104" s="572" t="s">
        <v>390</v>
      </c>
      <c r="AP104" s="573" t="s">
        <v>390</v>
      </c>
    </row>
    <row r="105" spans="2:42" x14ac:dyDescent="0.25">
      <c r="B105" s="870" t="s">
        <v>267</v>
      </c>
      <c r="C105" s="871"/>
      <c r="D105" s="501"/>
      <c r="E105" s="151" t="s">
        <v>228</v>
      </c>
      <c r="F105" s="152"/>
      <c r="G105" s="527">
        <f>SUM(G106:G108)</f>
        <v>17233775.989999998</v>
      </c>
      <c r="H105" s="558">
        <f t="shared" ref="H105:N105" si="100">SUM(H106:H108)</f>
        <v>12071378.35</v>
      </c>
      <c r="I105" s="558">
        <f t="shared" si="100"/>
        <v>2499508.08</v>
      </c>
      <c r="J105" s="558">
        <f t="shared" si="100"/>
        <v>2662889.5599999996</v>
      </c>
      <c r="K105" s="558">
        <f t="shared" si="100"/>
        <v>0</v>
      </c>
      <c r="L105" s="558">
        <f t="shared" si="100"/>
        <v>0</v>
      </c>
      <c r="M105" s="558">
        <f t="shared" si="100"/>
        <v>0</v>
      </c>
      <c r="N105" s="559">
        <f t="shared" si="100"/>
        <v>0</v>
      </c>
      <c r="O105" s="525">
        <f>SUM(O106:O108)</f>
        <v>15634000</v>
      </c>
      <c r="P105" s="395">
        <f t="shared" ref="P105:V105" si="101">SUM(P106:P108)</f>
        <v>11251000</v>
      </c>
      <c r="Q105" s="558">
        <f t="shared" si="101"/>
        <v>2174000</v>
      </c>
      <c r="R105" s="558">
        <f t="shared" si="101"/>
        <v>2209000</v>
      </c>
      <c r="S105" s="558">
        <f t="shared" si="101"/>
        <v>0</v>
      </c>
      <c r="T105" s="558">
        <f t="shared" si="101"/>
        <v>0</v>
      </c>
      <c r="U105" s="558">
        <f t="shared" si="101"/>
        <v>0</v>
      </c>
      <c r="V105" s="558">
        <f t="shared" si="101"/>
        <v>0</v>
      </c>
      <c r="W105" s="518">
        <f>SUM(W106:W108)</f>
        <v>15970702</v>
      </c>
      <c r="X105" s="560">
        <f t="shared" ref="X105:AD105" si="102">SUM(X106:X108)</f>
        <v>11511923</v>
      </c>
      <c r="Y105" s="560">
        <f t="shared" si="102"/>
        <v>2212494</v>
      </c>
      <c r="Z105" s="560">
        <f t="shared" si="102"/>
        <v>2246285</v>
      </c>
      <c r="AA105" s="560">
        <f t="shared" si="102"/>
        <v>0</v>
      </c>
      <c r="AB105" s="560">
        <f t="shared" si="102"/>
        <v>0</v>
      </c>
      <c r="AC105" s="560">
        <f t="shared" si="102"/>
        <v>0</v>
      </c>
      <c r="AD105" s="561">
        <f t="shared" si="102"/>
        <v>0</v>
      </c>
      <c r="AE105" s="518">
        <f>SUM(AE106:AE108)</f>
        <v>17069000</v>
      </c>
      <c r="AF105" s="560">
        <f t="shared" ref="AF105:AK105" si="103">SUM(AF106:AF108)</f>
        <v>11965000</v>
      </c>
      <c r="AG105" s="560">
        <f t="shared" si="103"/>
        <v>2501000</v>
      </c>
      <c r="AH105" s="560">
        <f t="shared" si="103"/>
        <v>2603000</v>
      </c>
      <c r="AI105" s="560">
        <f t="shared" si="103"/>
        <v>0</v>
      </c>
      <c r="AJ105" s="560">
        <f t="shared" si="103"/>
        <v>0</v>
      </c>
      <c r="AK105" s="560">
        <f t="shared" si="103"/>
        <v>0</v>
      </c>
      <c r="AL105" s="560">
        <f t="shared" ref="AL105" si="104">SUM(AL106:AL108)</f>
        <v>0</v>
      </c>
      <c r="AM105" s="24"/>
      <c r="AN105" s="186">
        <f t="shared" si="87"/>
        <v>-164775.98999999836</v>
      </c>
      <c r="AO105" s="35">
        <v>17069000</v>
      </c>
      <c r="AP105" s="35">
        <v>17069000</v>
      </c>
    </row>
    <row r="106" spans="2:42" x14ac:dyDescent="0.25">
      <c r="B106" s="906" t="s">
        <v>5</v>
      </c>
      <c r="C106" s="189" t="s">
        <v>147</v>
      </c>
      <c r="D106" s="189"/>
      <c r="E106" s="897" t="s">
        <v>228</v>
      </c>
      <c r="F106" s="152" t="s">
        <v>55</v>
      </c>
      <c r="G106" s="531">
        <f t="shared" ref="G106:G108" si="105">SUM(H106:N106)</f>
        <v>12643702.899999999</v>
      </c>
      <c r="H106" s="390">
        <v>8855912</v>
      </c>
      <c r="I106" s="390">
        <v>1833955.1</v>
      </c>
      <c r="J106" s="390">
        <v>1953835.7999999998</v>
      </c>
      <c r="K106" s="390">
        <v>0</v>
      </c>
      <c r="L106" s="390">
        <v>0</v>
      </c>
      <c r="M106" s="390">
        <v>0</v>
      </c>
      <c r="N106" s="391">
        <v>0</v>
      </c>
      <c r="O106" s="526">
        <f t="shared" ref="O106:O108" si="106">SUM(P106:V106)</f>
        <v>11471000</v>
      </c>
      <c r="P106" s="392">
        <v>8255000</v>
      </c>
      <c r="Q106" s="390">
        <v>1595000</v>
      </c>
      <c r="R106" s="390">
        <v>1621000</v>
      </c>
      <c r="S106" s="390" t="s">
        <v>914</v>
      </c>
      <c r="T106" s="390" t="s">
        <v>914</v>
      </c>
      <c r="U106" s="390" t="s">
        <v>914</v>
      </c>
      <c r="V106" s="390" t="s">
        <v>914</v>
      </c>
      <c r="W106" s="519">
        <f t="shared" ref="W106:W108" si="107">SUM(X106:AD106)</f>
        <v>11718148</v>
      </c>
      <c r="X106" s="35">
        <v>8446618</v>
      </c>
      <c r="Y106" s="35">
        <v>1623368</v>
      </c>
      <c r="Z106" s="35">
        <v>1648162</v>
      </c>
      <c r="AA106" s="32"/>
      <c r="AB106" s="32"/>
      <c r="AC106" s="32"/>
      <c r="AD106" s="33"/>
      <c r="AE106" s="519">
        <f t="shared" ref="AE106:AE108" si="108">SUM(AF106:AL106)</f>
        <v>12524000</v>
      </c>
      <c r="AF106" s="35">
        <v>8779000</v>
      </c>
      <c r="AG106" s="35">
        <v>1835000</v>
      </c>
      <c r="AH106" s="35">
        <v>1910000</v>
      </c>
      <c r="AI106" s="32"/>
      <c r="AJ106" s="32"/>
      <c r="AK106" s="32"/>
      <c r="AL106" s="32"/>
      <c r="AM106" s="34"/>
      <c r="AN106" s="184">
        <f t="shared" ref="AN106:AN137" si="109">AE106-G106</f>
        <v>-119702.89999999851</v>
      </c>
      <c r="AO106" s="572" t="s">
        <v>390</v>
      </c>
      <c r="AP106" s="573" t="s">
        <v>390</v>
      </c>
    </row>
    <row r="107" spans="2:42" x14ac:dyDescent="0.25">
      <c r="B107" s="907"/>
      <c r="C107" s="189" t="s">
        <v>148</v>
      </c>
      <c r="D107" s="189"/>
      <c r="E107" s="898"/>
      <c r="F107" s="152" t="s">
        <v>61</v>
      </c>
      <c r="G107" s="531">
        <f t="shared" si="105"/>
        <v>4590073.09</v>
      </c>
      <c r="H107" s="390">
        <v>3215466.35</v>
      </c>
      <c r="I107" s="390">
        <v>665552.98</v>
      </c>
      <c r="J107" s="390">
        <v>709053.76</v>
      </c>
      <c r="K107" s="390">
        <v>0</v>
      </c>
      <c r="L107" s="390">
        <v>0</v>
      </c>
      <c r="M107" s="390">
        <v>0</v>
      </c>
      <c r="N107" s="391">
        <v>0</v>
      </c>
      <c r="O107" s="526">
        <f t="shared" si="106"/>
        <v>4163000</v>
      </c>
      <c r="P107" s="392">
        <v>2996000</v>
      </c>
      <c r="Q107" s="390">
        <v>579000</v>
      </c>
      <c r="R107" s="390">
        <v>588000</v>
      </c>
      <c r="S107" s="390" t="s">
        <v>914</v>
      </c>
      <c r="T107" s="390" t="s">
        <v>914</v>
      </c>
      <c r="U107" s="390" t="s">
        <v>914</v>
      </c>
      <c r="V107" s="390" t="s">
        <v>914</v>
      </c>
      <c r="W107" s="519">
        <f t="shared" si="107"/>
        <v>4252554</v>
      </c>
      <c r="X107" s="35">
        <v>3065305</v>
      </c>
      <c r="Y107" s="35">
        <v>589126</v>
      </c>
      <c r="Z107" s="35">
        <v>598123</v>
      </c>
      <c r="AA107" s="32"/>
      <c r="AB107" s="32"/>
      <c r="AC107" s="32"/>
      <c r="AD107" s="33"/>
      <c r="AE107" s="519">
        <f t="shared" si="108"/>
        <v>4545000</v>
      </c>
      <c r="AF107" s="35">
        <v>3186000</v>
      </c>
      <c r="AG107" s="35">
        <v>666000</v>
      </c>
      <c r="AH107" s="35">
        <v>693000</v>
      </c>
      <c r="AI107" s="32"/>
      <c r="AJ107" s="32"/>
      <c r="AK107" s="32"/>
      <c r="AL107" s="32"/>
      <c r="AM107" s="34"/>
      <c r="AN107" s="184">
        <f t="shared" si="109"/>
        <v>-45073.089999999851</v>
      </c>
      <c r="AO107" s="572" t="s">
        <v>390</v>
      </c>
      <c r="AP107" s="573" t="s">
        <v>390</v>
      </c>
    </row>
    <row r="108" spans="2:42" x14ac:dyDescent="0.25">
      <c r="B108" s="908"/>
      <c r="C108" s="189" t="s">
        <v>23</v>
      </c>
      <c r="D108" s="189"/>
      <c r="E108" s="899"/>
      <c r="F108" s="152"/>
      <c r="G108" s="531">
        <f t="shared" si="105"/>
        <v>0</v>
      </c>
      <c r="H108" s="390">
        <v>0</v>
      </c>
      <c r="I108" s="390">
        <v>0</v>
      </c>
      <c r="J108" s="390">
        <v>0</v>
      </c>
      <c r="K108" s="390">
        <v>0</v>
      </c>
      <c r="L108" s="390">
        <v>0</v>
      </c>
      <c r="M108" s="390">
        <v>0</v>
      </c>
      <c r="N108" s="391">
        <v>0</v>
      </c>
      <c r="O108" s="526">
        <f t="shared" si="106"/>
        <v>0</v>
      </c>
      <c r="P108" s="392">
        <v>0</v>
      </c>
      <c r="Q108" s="390">
        <v>0</v>
      </c>
      <c r="R108" s="390">
        <v>0</v>
      </c>
      <c r="S108" s="390" t="s">
        <v>914</v>
      </c>
      <c r="T108" s="390" t="s">
        <v>914</v>
      </c>
      <c r="U108" s="390" t="s">
        <v>914</v>
      </c>
      <c r="V108" s="390" t="s">
        <v>914</v>
      </c>
      <c r="W108" s="519">
        <f t="shared" si="107"/>
        <v>0</v>
      </c>
      <c r="X108" s="35">
        <v>0</v>
      </c>
      <c r="Y108" s="35">
        <v>0</v>
      </c>
      <c r="Z108" s="35">
        <v>0</v>
      </c>
      <c r="AA108" s="32"/>
      <c r="AB108" s="32"/>
      <c r="AC108" s="32"/>
      <c r="AD108" s="33"/>
      <c r="AE108" s="519">
        <f t="shared" si="108"/>
        <v>0</v>
      </c>
      <c r="AF108" s="35">
        <v>0</v>
      </c>
      <c r="AG108" s="35">
        <v>0</v>
      </c>
      <c r="AH108" s="35">
        <v>0</v>
      </c>
      <c r="AI108" s="32"/>
      <c r="AJ108" s="32"/>
      <c r="AK108" s="32"/>
      <c r="AL108" s="32"/>
      <c r="AM108" s="34"/>
      <c r="AN108" s="184">
        <f t="shared" si="109"/>
        <v>0</v>
      </c>
      <c r="AO108" s="572" t="s">
        <v>390</v>
      </c>
      <c r="AP108" s="573" t="s">
        <v>390</v>
      </c>
    </row>
    <row r="109" spans="2:42" x14ac:dyDescent="0.25">
      <c r="B109" s="870" t="s">
        <v>268</v>
      </c>
      <c r="C109" s="871"/>
      <c r="D109" s="501"/>
      <c r="E109" s="151" t="s">
        <v>229</v>
      </c>
      <c r="F109" s="152"/>
      <c r="G109" s="527">
        <f>SUM(G110:G111)</f>
        <v>214018</v>
      </c>
      <c r="H109" s="558">
        <f t="shared" ref="H109:N109" si="110">SUM(H110:H111)</f>
        <v>150882.20000000001</v>
      </c>
      <c r="I109" s="558">
        <f t="shared" si="110"/>
        <v>30348.400000000001</v>
      </c>
      <c r="J109" s="558">
        <f t="shared" si="110"/>
        <v>32787.4</v>
      </c>
      <c r="K109" s="558">
        <f t="shared" si="110"/>
        <v>0</v>
      </c>
      <c r="L109" s="558">
        <f t="shared" si="110"/>
        <v>0</v>
      </c>
      <c r="M109" s="558">
        <f t="shared" si="110"/>
        <v>0</v>
      </c>
      <c r="N109" s="559">
        <f t="shared" si="110"/>
        <v>0</v>
      </c>
      <c r="O109" s="525">
        <f>SUM(O110:O111)</f>
        <v>190000</v>
      </c>
      <c r="P109" s="395">
        <f t="shared" ref="P109:V109" si="111">SUM(P110:P111)</f>
        <v>140000</v>
      </c>
      <c r="Q109" s="558">
        <f t="shared" si="111"/>
        <v>25000</v>
      </c>
      <c r="R109" s="558">
        <f t="shared" si="111"/>
        <v>25000</v>
      </c>
      <c r="S109" s="558">
        <f t="shared" si="111"/>
        <v>0</v>
      </c>
      <c r="T109" s="558">
        <f t="shared" si="111"/>
        <v>0</v>
      </c>
      <c r="U109" s="558">
        <f t="shared" si="111"/>
        <v>0</v>
      </c>
      <c r="V109" s="558">
        <f t="shared" si="111"/>
        <v>0</v>
      </c>
      <c r="W109" s="518">
        <f>SUM(W110:W111)</f>
        <v>230000</v>
      </c>
      <c r="X109" s="560">
        <f t="shared" ref="X109:AD109" si="112">SUM(X110:X111)</f>
        <v>170000</v>
      </c>
      <c r="Y109" s="560">
        <f t="shared" si="112"/>
        <v>30000</v>
      </c>
      <c r="Z109" s="560">
        <f t="shared" si="112"/>
        <v>30000</v>
      </c>
      <c r="AA109" s="560">
        <f t="shared" si="112"/>
        <v>0</v>
      </c>
      <c r="AB109" s="560">
        <f t="shared" si="112"/>
        <v>0</v>
      </c>
      <c r="AC109" s="560">
        <f t="shared" si="112"/>
        <v>0</v>
      </c>
      <c r="AD109" s="561">
        <f t="shared" si="112"/>
        <v>0</v>
      </c>
      <c r="AE109" s="518">
        <f>SUM(AE110:AE111)</f>
        <v>260000</v>
      </c>
      <c r="AF109" s="560">
        <f t="shared" ref="AF109:AK109" si="113">SUM(AF110:AF111)</f>
        <v>180000</v>
      </c>
      <c r="AG109" s="560">
        <f t="shared" si="113"/>
        <v>40000</v>
      </c>
      <c r="AH109" s="560">
        <f t="shared" si="113"/>
        <v>40000</v>
      </c>
      <c r="AI109" s="560">
        <f t="shared" si="113"/>
        <v>0</v>
      </c>
      <c r="AJ109" s="560">
        <f t="shared" si="113"/>
        <v>0</v>
      </c>
      <c r="AK109" s="560">
        <f t="shared" si="113"/>
        <v>0</v>
      </c>
      <c r="AL109" s="560">
        <f t="shared" ref="AL109" si="114">SUM(AL110:AL111)</f>
        <v>0</v>
      </c>
      <c r="AM109" s="24"/>
      <c r="AN109" s="186">
        <f t="shared" si="109"/>
        <v>45982</v>
      </c>
      <c r="AO109" s="35">
        <v>260000</v>
      </c>
      <c r="AP109" s="35">
        <v>260000</v>
      </c>
    </row>
    <row r="110" spans="2:42" ht="25.5" x14ac:dyDescent="0.25">
      <c r="B110" s="894" t="s">
        <v>5</v>
      </c>
      <c r="C110" s="167" t="s">
        <v>149</v>
      </c>
      <c r="D110" s="167"/>
      <c r="E110" s="897" t="s">
        <v>229</v>
      </c>
      <c r="F110" s="152" t="s">
        <v>55</v>
      </c>
      <c r="G110" s="531">
        <f t="shared" ref="G110:G111" si="115">SUM(H110:N110)</f>
        <v>214018</v>
      </c>
      <c r="H110" s="390">
        <v>150882.20000000001</v>
      </c>
      <c r="I110" s="390">
        <v>30348.400000000001</v>
      </c>
      <c r="J110" s="390">
        <v>32787.4</v>
      </c>
      <c r="K110" s="390">
        <v>0</v>
      </c>
      <c r="L110" s="390">
        <v>0</v>
      </c>
      <c r="M110" s="390">
        <v>0</v>
      </c>
      <c r="N110" s="391">
        <v>0</v>
      </c>
      <c r="O110" s="526">
        <f t="shared" ref="O110:O111" si="116">SUM(P110:V110)</f>
        <v>190000</v>
      </c>
      <c r="P110" s="392">
        <v>140000</v>
      </c>
      <c r="Q110" s="390">
        <v>25000</v>
      </c>
      <c r="R110" s="390">
        <v>25000</v>
      </c>
      <c r="S110" s="390" t="s">
        <v>914</v>
      </c>
      <c r="T110" s="390" t="s">
        <v>914</v>
      </c>
      <c r="U110" s="390" t="s">
        <v>914</v>
      </c>
      <c r="V110" s="390" t="s">
        <v>914</v>
      </c>
      <c r="W110" s="519">
        <f t="shared" ref="W110:W111" si="117">SUM(X110:AD110)</f>
        <v>230000</v>
      </c>
      <c r="X110" s="35">
        <v>170000</v>
      </c>
      <c r="Y110" s="35">
        <v>30000</v>
      </c>
      <c r="Z110" s="35">
        <v>30000</v>
      </c>
      <c r="AA110" s="32"/>
      <c r="AB110" s="32"/>
      <c r="AC110" s="32"/>
      <c r="AD110" s="33"/>
      <c r="AE110" s="519">
        <f t="shared" ref="AE110:AE111" si="118">SUM(AF110:AL110)</f>
        <v>260000</v>
      </c>
      <c r="AF110" s="35">
        <v>180000</v>
      </c>
      <c r="AG110" s="35">
        <v>40000</v>
      </c>
      <c r="AH110" s="35">
        <v>40000</v>
      </c>
      <c r="AI110" s="32"/>
      <c r="AJ110" s="32"/>
      <c r="AK110" s="32"/>
      <c r="AL110" s="32"/>
      <c r="AM110" s="34"/>
      <c r="AN110" s="184">
        <f t="shared" si="109"/>
        <v>45982</v>
      </c>
      <c r="AO110" s="572" t="s">
        <v>390</v>
      </c>
      <c r="AP110" s="573" t="s">
        <v>390</v>
      </c>
    </row>
    <row r="111" spans="2:42" x14ac:dyDescent="0.25">
      <c r="B111" s="896"/>
      <c r="C111" s="167" t="s">
        <v>23</v>
      </c>
      <c r="D111" s="167"/>
      <c r="E111" s="899"/>
      <c r="F111" s="152"/>
      <c r="G111" s="531">
        <f t="shared" si="115"/>
        <v>0</v>
      </c>
      <c r="H111" s="390">
        <v>0</v>
      </c>
      <c r="I111" s="390">
        <v>0</v>
      </c>
      <c r="J111" s="390">
        <v>0</v>
      </c>
      <c r="K111" s="390">
        <v>0</v>
      </c>
      <c r="L111" s="390">
        <v>0</v>
      </c>
      <c r="M111" s="390">
        <v>0</v>
      </c>
      <c r="N111" s="391">
        <v>0</v>
      </c>
      <c r="O111" s="526">
        <f t="shared" si="116"/>
        <v>0</v>
      </c>
      <c r="P111" s="392">
        <v>0</v>
      </c>
      <c r="Q111" s="390">
        <v>0</v>
      </c>
      <c r="R111" s="390">
        <v>0</v>
      </c>
      <c r="S111" s="390" t="s">
        <v>914</v>
      </c>
      <c r="T111" s="390" t="s">
        <v>914</v>
      </c>
      <c r="U111" s="390" t="s">
        <v>914</v>
      </c>
      <c r="V111" s="390" t="s">
        <v>914</v>
      </c>
      <c r="W111" s="519">
        <f t="shared" si="117"/>
        <v>0</v>
      </c>
      <c r="X111" s="35">
        <v>0</v>
      </c>
      <c r="Y111" s="35">
        <v>0</v>
      </c>
      <c r="Z111" s="35">
        <v>0</v>
      </c>
      <c r="AA111" s="32"/>
      <c r="AB111" s="32"/>
      <c r="AC111" s="32"/>
      <c r="AD111" s="33"/>
      <c r="AE111" s="519">
        <f t="shared" si="118"/>
        <v>0</v>
      </c>
      <c r="AF111" s="35">
        <v>0</v>
      </c>
      <c r="AG111" s="35">
        <v>0</v>
      </c>
      <c r="AH111" s="35">
        <v>0</v>
      </c>
      <c r="AI111" s="32"/>
      <c r="AJ111" s="32"/>
      <c r="AK111" s="32"/>
      <c r="AL111" s="32"/>
      <c r="AM111" s="34"/>
      <c r="AN111" s="184">
        <f t="shared" si="109"/>
        <v>0</v>
      </c>
      <c r="AO111" s="572" t="s">
        <v>390</v>
      </c>
      <c r="AP111" s="573" t="s">
        <v>390</v>
      </c>
    </row>
    <row r="112" spans="2:42" x14ac:dyDescent="0.25">
      <c r="B112" s="870" t="s">
        <v>269</v>
      </c>
      <c r="C112" s="871"/>
      <c r="D112" s="501"/>
      <c r="E112" s="151" t="s">
        <v>230</v>
      </c>
      <c r="F112" s="152"/>
      <c r="G112" s="527">
        <f>SUM(G113:G118)</f>
        <v>2444122.4400000004</v>
      </c>
      <c r="H112" s="558">
        <f t="shared" ref="H112:N112" si="119">SUM(H113:H118)</f>
        <v>1647684.95</v>
      </c>
      <c r="I112" s="558">
        <f t="shared" si="119"/>
        <v>405648.81000000006</v>
      </c>
      <c r="J112" s="558">
        <f t="shared" si="119"/>
        <v>390788.68</v>
      </c>
      <c r="K112" s="558">
        <f t="shared" si="119"/>
        <v>0</v>
      </c>
      <c r="L112" s="558">
        <f t="shared" si="119"/>
        <v>0</v>
      </c>
      <c r="M112" s="558">
        <f t="shared" si="119"/>
        <v>0</v>
      </c>
      <c r="N112" s="559">
        <f t="shared" si="119"/>
        <v>0</v>
      </c>
      <c r="O112" s="525">
        <f>SUM(O113:O118)</f>
        <v>1657000</v>
      </c>
      <c r="P112" s="395">
        <f t="shared" ref="P112:V112" si="120">SUM(P113:P118)</f>
        <v>1090000</v>
      </c>
      <c r="Q112" s="558">
        <f t="shared" si="120"/>
        <v>283000</v>
      </c>
      <c r="R112" s="558">
        <f t="shared" si="120"/>
        <v>284000</v>
      </c>
      <c r="S112" s="558">
        <f t="shared" si="120"/>
        <v>0</v>
      </c>
      <c r="T112" s="558">
        <f t="shared" si="120"/>
        <v>0</v>
      </c>
      <c r="U112" s="558">
        <f t="shared" si="120"/>
        <v>0</v>
      </c>
      <c r="V112" s="558">
        <f t="shared" si="120"/>
        <v>0</v>
      </c>
      <c r="W112" s="518">
        <f>SUM(W113:W118)</f>
        <v>1739212</v>
      </c>
      <c r="X112" s="560">
        <f t="shared" ref="X112:AD112" si="121">SUM(X113:X118)</f>
        <v>1151179</v>
      </c>
      <c r="Y112" s="560">
        <f t="shared" si="121"/>
        <v>293917</v>
      </c>
      <c r="Z112" s="560">
        <f t="shared" si="121"/>
        <v>294116</v>
      </c>
      <c r="AA112" s="560">
        <f t="shared" si="121"/>
        <v>0</v>
      </c>
      <c r="AB112" s="560">
        <f t="shared" si="121"/>
        <v>0</v>
      </c>
      <c r="AC112" s="560">
        <f t="shared" si="121"/>
        <v>0</v>
      </c>
      <c r="AD112" s="561">
        <f t="shared" si="121"/>
        <v>0</v>
      </c>
      <c r="AE112" s="518">
        <f>SUM(AE113:AE118)</f>
        <v>1862000</v>
      </c>
      <c r="AF112" s="560">
        <f t="shared" ref="AF112:AK112" si="122">SUM(AF113:AF118)</f>
        <v>1182000</v>
      </c>
      <c r="AG112" s="560">
        <f t="shared" si="122"/>
        <v>333000</v>
      </c>
      <c r="AH112" s="560">
        <f t="shared" si="122"/>
        <v>347000</v>
      </c>
      <c r="AI112" s="560">
        <f t="shared" si="122"/>
        <v>0</v>
      </c>
      <c r="AJ112" s="560">
        <f t="shared" si="122"/>
        <v>0</v>
      </c>
      <c r="AK112" s="560">
        <f t="shared" si="122"/>
        <v>0</v>
      </c>
      <c r="AL112" s="560">
        <f t="shared" ref="AL112" si="123">SUM(AL113:AL118)</f>
        <v>0</v>
      </c>
      <c r="AM112" s="24"/>
      <c r="AN112" s="186">
        <f t="shared" si="109"/>
        <v>-582122.44000000041</v>
      </c>
      <c r="AO112" s="35">
        <v>1862000</v>
      </c>
      <c r="AP112" s="35">
        <v>1862000</v>
      </c>
    </row>
    <row r="113" spans="2:42" x14ac:dyDescent="0.25">
      <c r="B113" s="894" t="s">
        <v>5</v>
      </c>
      <c r="C113" s="167" t="s">
        <v>150</v>
      </c>
      <c r="D113" s="167"/>
      <c r="E113" s="897" t="s">
        <v>230</v>
      </c>
      <c r="F113" s="152" t="s">
        <v>55</v>
      </c>
      <c r="G113" s="531">
        <f t="shared" ref="G113:G118" si="124">SUM(H113:N113)</f>
        <v>1023350.36</v>
      </c>
      <c r="H113" s="390">
        <v>721427.21</v>
      </c>
      <c r="I113" s="390">
        <v>146975.74</v>
      </c>
      <c r="J113" s="390">
        <v>154947.41</v>
      </c>
      <c r="K113" s="390">
        <v>0</v>
      </c>
      <c r="L113" s="390">
        <v>0</v>
      </c>
      <c r="M113" s="390">
        <v>0</v>
      </c>
      <c r="N113" s="391">
        <v>0</v>
      </c>
      <c r="O113" s="526">
        <f t="shared" ref="O113:O118" si="125">SUM(P113:V113)</f>
        <v>920000</v>
      </c>
      <c r="P113" s="392">
        <v>665000</v>
      </c>
      <c r="Q113" s="390">
        <v>127000</v>
      </c>
      <c r="R113" s="390">
        <v>128000</v>
      </c>
      <c r="S113" s="390" t="s">
        <v>914</v>
      </c>
      <c r="T113" s="390" t="s">
        <v>914</v>
      </c>
      <c r="U113" s="390" t="s">
        <v>914</v>
      </c>
      <c r="V113" s="390" t="s">
        <v>914</v>
      </c>
      <c r="W113" s="519">
        <f t="shared" ref="W113:W118" si="126">SUM(X113:AD113)</f>
        <v>940212</v>
      </c>
      <c r="X113" s="35">
        <v>681179</v>
      </c>
      <c r="Y113" s="35">
        <v>128917</v>
      </c>
      <c r="Z113" s="35">
        <v>130116</v>
      </c>
      <c r="AA113" s="32"/>
      <c r="AB113" s="32"/>
      <c r="AC113" s="32"/>
      <c r="AD113" s="33"/>
      <c r="AE113" s="519">
        <f t="shared" ref="AE113:AE118" si="127">SUM(AF113:AL113)</f>
        <v>1012000</v>
      </c>
      <c r="AF113" s="35">
        <v>712000</v>
      </c>
      <c r="AG113" s="35">
        <v>148000</v>
      </c>
      <c r="AH113" s="35">
        <v>152000</v>
      </c>
      <c r="AI113" s="32"/>
      <c r="AJ113" s="32"/>
      <c r="AK113" s="32"/>
      <c r="AL113" s="32"/>
      <c r="AM113" s="34"/>
      <c r="AN113" s="184">
        <f t="shared" si="109"/>
        <v>-11350.359999999986</v>
      </c>
      <c r="AO113" s="572" t="s">
        <v>390</v>
      </c>
      <c r="AP113" s="573" t="s">
        <v>390</v>
      </c>
    </row>
    <row r="114" spans="2:42" ht="25.5" x14ac:dyDescent="0.25">
      <c r="B114" s="895"/>
      <c r="C114" s="167" t="s">
        <v>151</v>
      </c>
      <c r="D114" s="167"/>
      <c r="E114" s="898"/>
      <c r="F114" s="152" t="s">
        <v>61</v>
      </c>
      <c r="G114" s="531">
        <f t="shared" si="124"/>
        <v>1141422.6300000001</v>
      </c>
      <c r="H114" s="390">
        <v>714571.24</v>
      </c>
      <c r="I114" s="390">
        <v>233363.42</v>
      </c>
      <c r="J114" s="390">
        <v>193487.97000000003</v>
      </c>
      <c r="K114" s="390">
        <v>0</v>
      </c>
      <c r="L114" s="390">
        <v>0</v>
      </c>
      <c r="M114" s="390">
        <v>0</v>
      </c>
      <c r="N114" s="391">
        <v>0</v>
      </c>
      <c r="O114" s="526">
        <f t="shared" si="125"/>
        <v>400000</v>
      </c>
      <c r="P114" s="392">
        <v>250000</v>
      </c>
      <c r="Q114" s="390">
        <v>70000</v>
      </c>
      <c r="R114" s="390">
        <v>80000</v>
      </c>
      <c r="S114" s="390" t="s">
        <v>914</v>
      </c>
      <c r="T114" s="390" t="s">
        <v>914</v>
      </c>
      <c r="U114" s="390" t="s">
        <v>914</v>
      </c>
      <c r="V114" s="390" t="s">
        <v>914</v>
      </c>
      <c r="W114" s="519">
        <f t="shared" si="126"/>
        <v>400000</v>
      </c>
      <c r="X114" s="35">
        <v>250000</v>
      </c>
      <c r="Y114" s="35">
        <v>70000</v>
      </c>
      <c r="Z114" s="35">
        <v>80000</v>
      </c>
      <c r="AA114" s="32"/>
      <c r="AB114" s="32"/>
      <c r="AC114" s="32"/>
      <c r="AD114" s="33"/>
      <c r="AE114" s="519">
        <f t="shared" si="127"/>
        <v>400000</v>
      </c>
      <c r="AF114" s="35">
        <v>250000</v>
      </c>
      <c r="AG114" s="35">
        <v>70000</v>
      </c>
      <c r="AH114" s="35">
        <v>80000</v>
      </c>
      <c r="AI114" s="32"/>
      <c r="AJ114" s="32"/>
      <c r="AK114" s="32"/>
      <c r="AL114" s="32"/>
      <c r="AM114" s="34"/>
      <c r="AN114" s="184">
        <f t="shared" si="109"/>
        <v>-741422.63000000012</v>
      </c>
      <c r="AO114" s="572" t="s">
        <v>390</v>
      </c>
      <c r="AP114" s="573" t="s">
        <v>390</v>
      </c>
    </row>
    <row r="115" spans="2:42" x14ac:dyDescent="0.25">
      <c r="B115" s="895"/>
      <c r="C115" s="167" t="s">
        <v>152</v>
      </c>
      <c r="D115" s="167"/>
      <c r="E115" s="898"/>
      <c r="F115" s="152" t="s">
        <v>65</v>
      </c>
      <c r="G115" s="531">
        <f t="shared" si="124"/>
        <v>0</v>
      </c>
      <c r="H115" s="390">
        <v>0</v>
      </c>
      <c r="I115" s="390">
        <v>0</v>
      </c>
      <c r="J115" s="390">
        <v>0</v>
      </c>
      <c r="K115" s="390">
        <v>0</v>
      </c>
      <c r="L115" s="390">
        <v>0</v>
      </c>
      <c r="M115" s="390">
        <v>0</v>
      </c>
      <c r="N115" s="391">
        <v>0</v>
      </c>
      <c r="O115" s="526">
        <f t="shared" si="125"/>
        <v>0</v>
      </c>
      <c r="P115" s="392">
        <v>0</v>
      </c>
      <c r="Q115" s="390">
        <v>0</v>
      </c>
      <c r="R115" s="390">
        <v>0</v>
      </c>
      <c r="S115" s="390" t="s">
        <v>914</v>
      </c>
      <c r="T115" s="390" t="s">
        <v>914</v>
      </c>
      <c r="U115" s="390" t="s">
        <v>914</v>
      </c>
      <c r="V115" s="390" t="s">
        <v>914</v>
      </c>
      <c r="W115" s="519">
        <f t="shared" si="126"/>
        <v>0</v>
      </c>
      <c r="X115" s="35">
        <v>0</v>
      </c>
      <c r="Y115" s="35">
        <v>0</v>
      </c>
      <c r="Z115" s="35">
        <v>0</v>
      </c>
      <c r="AA115" s="32"/>
      <c r="AB115" s="32"/>
      <c r="AC115" s="32"/>
      <c r="AD115" s="33"/>
      <c r="AE115" s="519">
        <f t="shared" si="127"/>
        <v>0</v>
      </c>
      <c r="AF115" s="35">
        <v>0</v>
      </c>
      <c r="AG115" s="35">
        <v>0</v>
      </c>
      <c r="AH115" s="35">
        <v>0</v>
      </c>
      <c r="AI115" s="32"/>
      <c r="AJ115" s="32"/>
      <c r="AK115" s="32"/>
      <c r="AL115" s="32"/>
      <c r="AM115" s="34"/>
      <c r="AN115" s="184">
        <f t="shared" si="109"/>
        <v>0</v>
      </c>
      <c r="AO115" s="572" t="s">
        <v>390</v>
      </c>
      <c r="AP115" s="573" t="s">
        <v>390</v>
      </c>
    </row>
    <row r="116" spans="2:42" x14ac:dyDescent="0.25">
      <c r="B116" s="895"/>
      <c r="C116" s="167" t="s">
        <v>153</v>
      </c>
      <c r="D116" s="167"/>
      <c r="E116" s="898"/>
      <c r="F116" s="152" t="s">
        <v>67</v>
      </c>
      <c r="G116" s="531">
        <f t="shared" si="124"/>
        <v>41200</v>
      </c>
      <c r="H116" s="390">
        <v>31120</v>
      </c>
      <c r="I116" s="390">
        <v>4715</v>
      </c>
      <c r="J116" s="390">
        <v>5365</v>
      </c>
      <c r="K116" s="390">
        <v>0</v>
      </c>
      <c r="L116" s="390">
        <v>0</v>
      </c>
      <c r="M116" s="390">
        <v>0</v>
      </c>
      <c r="N116" s="391">
        <v>0</v>
      </c>
      <c r="O116" s="526">
        <f t="shared" si="125"/>
        <v>25000</v>
      </c>
      <c r="P116" s="392">
        <v>15000</v>
      </c>
      <c r="Q116" s="390">
        <v>5000</v>
      </c>
      <c r="R116" s="390">
        <v>5000</v>
      </c>
      <c r="S116" s="390" t="s">
        <v>914</v>
      </c>
      <c r="T116" s="390" t="s">
        <v>914</v>
      </c>
      <c r="U116" s="390" t="s">
        <v>914</v>
      </c>
      <c r="V116" s="390" t="s">
        <v>914</v>
      </c>
      <c r="W116" s="519">
        <f t="shared" si="126"/>
        <v>30000</v>
      </c>
      <c r="X116" s="35">
        <v>20000</v>
      </c>
      <c r="Y116" s="35">
        <v>5000</v>
      </c>
      <c r="Z116" s="35">
        <v>5000</v>
      </c>
      <c r="AA116" s="32"/>
      <c r="AB116" s="32"/>
      <c r="AC116" s="32"/>
      <c r="AD116" s="33"/>
      <c r="AE116" s="519">
        <f t="shared" si="127"/>
        <v>30000</v>
      </c>
      <c r="AF116" s="35">
        <v>20000</v>
      </c>
      <c r="AG116" s="35">
        <v>5000</v>
      </c>
      <c r="AH116" s="35">
        <v>5000</v>
      </c>
      <c r="AI116" s="32"/>
      <c r="AJ116" s="32"/>
      <c r="AK116" s="32"/>
      <c r="AL116" s="32"/>
      <c r="AM116" s="34"/>
      <c r="AN116" s="184">
        <f t="shared" si="109"/>
        <v>-11200</v>
      </c>
      <c r="AO116" s="572" t="s">
        <v>390</v>
      </c>
      <c r="AP116" s="573" t="s">
        <v>390</v>
      </c>
    </row>
    <row r="117" spans="2:42" x14ac:dyDescent="0.25">
      <c r="B117" s="895"/>
      <c r="C117" s="167" t="s">
        <v>154</v>
      </c>
      <c r="D117" s="167"/>
      <c r="E117" s="898"/>
      <c r="F117" s="152" t="s">
        <v>69</v>
      </c>
      <c r="G117" s="531">
        <f t="shared" si="124"/>
        <v>238149.44999999998</v>
      </c>
      <c r="H117" s="390">
        <v>180566.5</v>
      </c>
      <c r="I117" s="390">
        <v>20594.649999999998</v>
      </c>
      <c r="J117" s="390">
        <v>36988.299999999996</v>
      </c>
      <c r="K117" s="390">
        <v>0</v>
      </c>
      <c r="L117" s="390">
        <v>0</v>
      </c>
      <c r="M117" s="390">
        <v>0</v>
      </c>
      <c r="N117" s="391">
        <v>0</v>
      </c>
      <c r="O117" s="526">
        <f t="shared" si="125"/>
        <v>300000</v>
      </c>
      <c r="P117" s="392">
        <v>150000</v>
      </c>
      <c r="Q117" s="390">
        <v>80000</v>
      </c>
      <c r="R117" s="390">
        <v>70000</v>
      </c>
      <c r="S117" s="390" t="s">
        <v>914</v>
      </c>
      <c r="T117" s="390" t="s">
        <v>914</v>
      </c>
      <c r="U117" s="390" t="s">
        <v>914</v>
      </c>
      <c r="V117" s="390" t="s">
        <v>914</v>
      </c>
      <c r="W117" s="519">
        <f t="shared" si="126"/>
        <v>300000</v>
      </c>
      <c r="X117" s="35">
        <v>150000</v>
      </c>
      <c r="Y117" s="35">
        <v>80000</v>
      </c>
      <c r="Z117" s="35">
        <v>70000</v>
      </c>
      <c r="AA117" s="32"/>
      <c r="AB117" s="32"/>
      <c r="AC117" s="32"/>
      <c r="AD117" s="33"/>
      <c r="AE117" s="519">
        <f t="shared" si="127"/>
        <v>350000</v>
      </c>
      <c r="AF117" s="35">
        <v>150000</v>
      </c>
      <c r="AG117" s="35">
        <v>100000</v>
      </c>
      <c r="AH117" s="35">
        <v>100000</v>
      </c>
      <c r="AI117" s="32"/>
      <c r="AJ117" s="32"/>
      <c r="AK117" s="32"/>
      <c r="AL117" s="32"/>
      <c r="AM117" s="34"/>
      <c r="AN117" s="184">
        <f t="shared" si="109"/>
        <v>111850.55000000002</v>
      </c>
      <c r="AO117" s="572" t="s">
        <v>390</v>
      </c>
      <c r="AP117" s="573" t="s">
        <v>390</v>
      </c>
    </row>
    <row r="118" spans="2:42" x14ac:dyDescent="0.25">
      <c r="B118" s="896"/>
      <c r="C118" s="167" t="s">
        <v>23</v>
      </c>
      <c r="D118" s="167"/>
      <c r="E118" s="899"/>
      <c r="F118" s="152"/>
      <c r="G118" s="531">
        <f t="shared" si="124"/>
        <v>0</v>
      </c>
      <c r="H118" s="390">
        <v>0</v>
      </c>
      <c r="I118" s="390">
        <v>0</v>
      </c>
      <c r="J118" s="390">
        <v>0</v>
      </c>
      <c r="K118" s="390">
        <v>0</v>
      </c>
      <c r="L118" s="390">
        <v>0</v>
      </c>
      <c r="M118" s="390">
        <v>0</v>
      </c>
      <c r="N118" s="391">
        <v>0</v>
      </c>
      <c r="O118" s="526">
        <f t="shared" si="125"/>
        <v>12000</v>
      </c>
      <c r="P118" s="392">
        <v>10000</v>
      </c>
      <c r="Q118" s="390">
        <v>1000</v>
      </c>
      <c r="R118" s="390">
        <v>1000</v>
      </c>
      <c r="S118" s="390" t="s">
        <v>914</v>
      </c>
      <c r="T118" s="390" t="s">
        <v>914</v>
      </c>
      <c r="U118" s="390" t="s">
        <v>914</v>
      </c>
      <c r="V118" s="390" t="s">
        <v>914</v>
      </c>
      <c r="W118" s="519">
        <f t="shared" si="126"/>
        <v>69000</v>
      </c>
      <c r="X118" s="35">
        <v>50000</v>
      </c>
      <c r="Y118" s="35">
        <v>10000</v>
      </c>
      <c r="Z118" s="35">
        <v>9000</v>
      </c>
      <c r="AA118" s="32"/>
      <c r="AB118" s="32"/>
      <c r="AC118" s="32"/>
      <c r="AD118" s="33"/>
      <c r="AE118" s="519">
        <f t="shared" si="127"/>
        <v>70000</v>
      </c>
      <c r="AF118" s="35">
        <v>50000</v>
      </c>
      <c r="AG118" s="35">
        <v>10000</v>
      </c>
      <c r="AH118" s="35">
        <v>10000</v>
      </c>
      <c r="AI118" s="32"/>
      <c r="AJ118" s="32"/>
      <c r="AK118" s="32"/>
      <c r="AL118" s="32"/>
      <c r="AM118" s="34"/>
      <c r="AN118" s="184">
        <f t="shared" si="109"/>
        <v>70000</v>
      </c>
      <c r="AO118" s="572" t="s">
        <v>390</v>
      </c>
      <c r="AP118" s="573" t="s">
        <v>390</v>
      </c>
    </row>
    <row r="119" spans="2:42" x14ac:dyDescent="0.25">
      <c r="B119" s="909" t="s">
        <v>270</v>
      </c>
      <c r="C119" s="910"/>
      <c r="D119" s="512"/>
      <c r="E119" s="151" t="s">
        <v>231</v>
      </c>
      <c r="F119" s="152"/>
      <c r="G119" s="527">
        <f>SUM(G120:G121)</f>
        <v>0</v>
      </c>
      <c r="H119" s="558">
        <f>SUM(H120:H121)</f>
        <v>0</v>
      </c>
      <c r="I119" s="558">
        <f t="shared" ref="I119:N119" si="128">SUM(I120:I121)</f>
        <v>0</v>
      </c>
      <c r="J119" s="558">
        <f t="shared" si="128"/>
        <v>0</v>
      </c>
      <c r="K119" s="558">
        <f t="shared" si="128"/>
        <v>0</v>
      </c>
      <c r="L119" s="558">
        <f t="shared" si="128"/>
        <v>0</v>
      </c>
      <c r="M119" s="558">
        <f t="shared" si="128"/>
        <v>0</v>
      </c>
      <c r="N119" s="559">
        <f t="shared" si="128"/>
        <v>0</v>
      </c>
      <c r="O119" s="525">
        <f>SUM(O120:O121)</f>
        <v>0</v>
      </c>
      <c r="P119" s="558">
        <f t="shared" ref="P119:V119" si="129">SUM(P120:P121)</f>
        <v>0</v>
      </c>
      <c r="Q119" s="558">
        <f>SUM(Q120:Q121)</f>
        <v>0</v>
      </c>
      <c r="R119" s="558">
        <f t="shared" si="129"/>
        <v>0</v>
      </c>
      <c r="S119" s="558">
        <f t="shared" si="129"/>
        <v>0</v>
      </c>
      <c r="T119" s="558">
        <f t="shared" si="129"/>
        <v>0</v>
      </c>
      <c r="U119" s="558">
        <f t="shared" si="129"/>
        <v>0</v>
      </c>
      <c r="V119" s="558">
        <f t="shared" si="129"/>
        <v>0</v>
      </c>
      <c r="W119" s="518">
        <f>SUM(W120:W121)</f>
        <v>0</v>
      </c>
      <c r="X119" s="560">
        <f t="shared" ref="X119:AD119" si="130">SUM(X120:X121)</f>
        <v>0</v>
      </c>
      <c r="Y119" s="560">
        <f t="shared" si="130"/>
        <v>0</v>
      </c>
      <c r="Z119" s="560">
        <f t="shared" si="130"/>
        <v>0</v>
      </c>
      <c r="AA119" s="560">
        <f t="shared" si="130"/>
        <v>0</v>
      </c>
      <c r="AB119" s="560">
        <f t="shared" si="130"/>
        <v>0</v>
      </c>
      <c r="AC119" s="560">
        <f t="shared" si="130"/>
        <v>0</v>
      </c>
      <c r="AD119" s="561">
        <f t="shared" si="130"/>
        <v>0</v>
      </c>
      <c r="AE119" s="518">
        <f>SUM(AE120:AE121)</f>
        <v>0</v>
      </c>
      <c r="AF119" s="560">
        <f t="shared" ref="AF119:AK119" si="131">SUM(AF120:AF121)</f>
        <v>0</v>
      </c>
      <c r="AG119" s="560">
        <f t="shared" si="131"/>
        <v>0</v>
      </c>
      <c r="AH119" s="560">
        <f t="shared" si="131"/>
        <v>0</v>
      </c>
      <c r="AI119" s="560">
        <f t="shared" si="131"/>
        <v>0</v>
      </c>
      <c r="AJ119" s="560">
        <f t="shared" si="131"/>
        <v>0</v>
      </c>
      <c r="AK119" s="560">
        <f t="shared" si="131"/>
        <v>0</v>
      </c>
      <c r="AL119" s="560">
        <f t="shared" ref="AL119" si="132">SUM(AL120:AL121)</f>
        <v>0</v>
      </c>
      <c r="AM119" s="24"/>
      <c r="AN119" s="186">
        <f t="shared" si="109"/>
        <v>0</v>
      </c>
      <c r="AO119" s="35">
        <v>0</v>
      </c>
      <c r="AP119" s="35">
        <v>0</v>
      </c>
    </row>
    <row r="120" spans="2:42" x14ac:dyDescent="0.25">
      <c r="B120" s="894" t="s">
        <v>5</v>
      </c>
      <c r="C120" s="167" t="s">
        <v>155</v>
      </c>
      <c r="D120" s="167"/>
      <c r="E120" s="897" t="s">
        <v>231</v>
      </c>
      <c r="F120" s="152" t="s">
        <v>55</v>
      </c>
      <c r="G120" s="531">
        <f t="shared" ref="G120:G121" si="133">SUM(H120:N120)</f>
        <v>0</v>
      </c>
      <c r="H120" s="390">
        <v>0</v>
      </c>
      <c r="I120" s="390">
        <v>0</v>
      </c>
      <c r="J120" s="390">
        <v>0</v>
      </c>
      <c r="K120" s="390">
        <v>0</v>
      </c>
      <c r="L120" s="390">
        <v>0</v>
      </c>
      <c r="M120" s="390">
        <v>0</v>
      </c>
      <c r="N120" s="391">
        <v>0</v>
      </c>
      <c r="O120" s="526">
        <f t="shared" ref="O120:O122" si="134">SUM(P120:V120)</f>
        <v>0</v>
      </c>
      <c r="P120" s="392">
        <v>0</v>
      </c>
      <c r="Q120" s="390">
        <v>0</v>
      </c>
      <c r="R120" s="390">
        <v>0</v>
      </c>
      <c r="S120" s="390" t="s">
        <v>914</v>
      </c>
      <c r="T120" s="390" t="s">
        <v>914</v>
      </c>
      <c r="U120" s="390" t="s">
        <v>914</v>
      </c>
      <c r="V120" s="390" t="s">
        <v>914</v>
      </c>
      <c r="W120" s="519">
        <f t="shared" ref="W120:W122" si="135">SUM(X120:AD120)</f>
        <v>0</v>
      </c>
      <c r="X120" s="35">
        <v>0</v>
      </c>
      <c r="Y120" s="35">
        <v>0</v>
      </c>
      <c r="Z120" s="35">
        <v>0</v>
      </c>
      <c r="AA120" s="32"/>
      <c r="AB120" s="32"/>
      <c r="AC120" s="32"/>
      <c r="AD120" s="33"/>
      <c r="AE120" s="519">
        <f t="shared" ref="AE120:AE122" si="136">SUM(AF120:AL120)</f>
        <v>0</v>
      </c>
      <c r="AF120" s="35">
        <v>0</v>
      </c>
      <c r="AG120" s="35">
        <v>0</v>
      </c>
      <c r="AH120" s="35">
        <v>0</v>
      </c>
      <c r="AI120" s="32"/>
      <c r="AJ120" s="32"/>
      <c r="AK120" s="32"/>
      <c r="AL120" s="32"/>
      <c r="AM120" s="34"/>
      <c r="AN120" s="184">
        <f t="shared" si="109"/>
        <v>0</v>
      </c>
      <c r="AO120" s="572" t="s">
        <v>390</v>
      </c>
      <c r="AP120" s="573" t="s">
        <v>390</v>
      </c>
    </row>
    <row r="121" spans="2:42" x14ac:dyDescent="0.25">
      <c r="B121" s="896"/>
      <c r="C121" s="167" t="s">
        <v>23</v>
      </c>
      <c r="D121" s="167"/>
      <c r="E121" s="899"/>
      <c r="F121" s="152"/>
      <c r="G121" s="531">
        <f t="shared" si="133"/>
        <v>0</v>
      </c>
      <c r="H121" s="390">
        <v>0</v>
      </c>
      <c r="I121" s="390">
        <v>0</v>
      </c>
      <c r="J121" s="390">
        <v>0</v>
      </c>
      <c r="K121" s="390">
        <v>0</v>
      </c>
      <c r="L121" s="390">
        <v>0</v>
      </c>
      <c r="M121" s="390">
        <v>0</v>
      </c>
      <c r="N121" s="391">
        <v>0</v>
      </c>
      <c r="O121" s="526">
        <f t="shared" si="134"/>
        <v>0</v>
      </c>
      <c r="P121" s="392">
        <v>0</v>
      </c>
      <c r="Q121" s="390">
        <v>0</v>
      </c>
      <c r="R121" s="390">
        <v>0</v>
      </c>
      <c r="S121" s="390" t="s">
        <v>914</v>
      </c>
      <c r="T121" s="390" t="s">
        <v>914</v>
      </c>
      <c r="U121" s="390" t="s">
        <v>914</v>
      </c>
      <c r="V121" s="390" t="s">
        <v>914</v>
      </c>
      <c r="W121" s="519">
        <f t="shared" si="135"/>
        <v>0</v>
      </c>
      <c r="X121" s="35">
        <v>0</v>
      </c>
      <c r="Y121" s="35">
        <v>0</v>
      </c>
      <c r="Z121" s="35">
        <v>0</v>
      </c>
      <c r="AA121" s="32"/>
      <c r="AB121" s="32"/>
      <c r="AC121" s="32"/>
      <c r="AD121" s="33"/>
      <c r="AE121" s="519">
        <f t="shared" si="136"/>
        <v>0</v>
      </c>
      <c r="AF121" s="35">
        <v>0</v>
      </c>
      <c r="AG121" s="35">
        <v>0</v>
      </c>
      <c r="AH121" s="35">
        <v>0</v>
      </c>
      <c r="AI121" s="32"/>
      <c r="AJ121" s="32"/>
      <c r="AK121" s="32"/>
      <c r="AL121" s="32"/>
      <c r="AM121" s="34"/>
      <c r="AN121" s="184">
        <f t="shared" si="109"/>
        <v>0</v>
      </c>
      <c r="AO121" s="572" t="s">
        <v>390</v>
      </c>
      <c r="AP121" s="573" t="s">
        <v>390</v>
      </c>
    </row>
    <row r="122" spans="2:42" ht="26.25" x14ac:dyDescent="0.25">
      <c r="B122" s="892" t="s">
        <v>271</v>
      </c>
      <c r="C122" s="893"/>
      <c r="D122" s="150"/>
      <c r="E122" s="191" t="s">
        <v>232</v>
      </c>
      <c r="F122" s="152"/>
      <c r="G122" s="527">
        <f>SUM(H122:N122)</f>
        <v>0</v>
      </c>
      <c r="H122" s="390">
        <v>0</v>
      </c>
      <c r="I122" s="390">
        <v>0</v>
      </c>
      <c r="J122" s="390">
        <v>0</v>
      </c>
      <c r="K122" s="390">
        <v>0</v>
      </c>
      <c r="L122" s="390">
        <v>0</v>
      </c>
      <c r="M122" s="390">
        <v>0</v>
      </c>
      <c r="N122" s="391">
        <v>0</v>
      </c>
      <c r="O122" s="525">
        <f t="shared" si="134"/>
        <v>0</v>
      </c>
      <c r="P122" s="395">
        <v>0</v>
      </c>
      <c r="Q122" s="390">
        <v>0</v>
      </c>
      <c r="R122" s="390">
        <v>0</v>
      </c>
      <c r="S122" s="390" t="s">
        <v>914</v>
      </c>
      <c r="T122" s="390" t="s">
        <v>914</v>
      </c>
      <c r="U122" s="390" t="s">
        <v>914</v>
      </c>
      <c r="V122" s="390" t="s">
        <v>914</v>
      </c>
      <c r="W122" s="518">
        <f t="shared" si="135"/>
        <v>0</v>
      </c>
      <c r="X122" s="35">
        <v>0</v>
      </c>
      <c r="Y122" s="35">
        <v>0</v>
      </c>
      <c r="Z122" s="35">
        <v>0</v>
      </c>
      <c r="AA122" s="29"/>
      <c r="AB122" s="29"/>
      <c r="AC122" s="29"/>
      <c r="AD122" s="30"/>
      <c r="AE122" s="518">
        <f t="shared" si="136"/>
        <v>0</v>
      </c>
      <c r="AF122" s="35">
        <v>0</v>
      </c>
      <c r="AG122" s="35">
        <v>0</v>
      </c>
      <c r="AH122" s="35">
        <v>0</v>
      </c>
      <c r="AI122" s="29"/>
      <c r="AJ122" s="29"/>
      <c r="AK122" s="29"/>
      <c r="AL122" s="29"/>
      <c r="AM122" s="31"/>
      <c r="AN122" s="186">
        <f t="shared" si="109"/>
        <v>0</v>
      </c>
      <c r="AO122" s="35">
        <v>0</v>
      </c>
      <c r="AP122" s="35">
        <v>0</v>
      </c>
    </row>
    <row r="123" spans="2:42" x14ac:dyDescent="0.25">
      <c r="B123" s="892" t="s">
        <v>272</v>
      </c>
      <c r="C123" s="893"/>
      <c r="D123" s="502"/>
      <c r="E123" s="151" t="s">
        <v>233</v>
      </c>
      <c r="F123" s="152"/>
      <c r="G123" s="531">
        <f>SUM(G124:G127)</f>
        <v>13695</v>
      </c>
      <c r="H123" s="390">
        <f t="shared" ref="H123:N123" si="137">SUM(H124:H127)</f>
        <v>10108</v>
      </c>
      <c r="I123" s="390">
        <f t="shared" si="137"/>
        <v>2263.5</v>
      </c>
      <c r="J123" s="390">
        <f t="shared" si="137"/>
        <v>1323.5</v>
      </c>
      <c r="K123" s="390">
        <f t="shared" si="137"/>
        <v>0</v>
      </c>
      <c r="L123" s="390">
        <f t="shared" si="137"/>
        <v>0</v>
      </c>
      <c r="M123" s="390">
        <f t="shared" si="137"/>
        <v>0</v>
      </c>
      <c r="N123" s="391">
        <f t="shared" si="137"/>
        <v>0</v>
      </c>
      <c r="O123" s="526">
        <f>SUM(O124:O127)</f>
        <v>3000</v>
      </c>
      <c r="P123" s="392">
        <f t="shared" ref="P123:V123" si="138">SUM(P124:P127)</f>
        <v>3000</v>
      </c>
      <c r="Q123" s="390">
        <f t="shared" si="138"/>
        <v>0</v>
      </c>
      <c r="R123" s="390">
        <f t="shared" si="138"/>
        <v>0</v>
      </c>
      <c r="S123" s="390">
        <f t="shared" si="138"/>
        <v>0</v>
      </c>
      <c r="T123" s="390">
        <f t="shared" si="138"/>
        <v>0</v>
      </c>
      <c r="U123" s="390">
        <f t="shared" si="138"/>
        <v>0</v>
      </c>
      <c r="V123" s="390">
        <f t="shared" si="138"/>
        <v>0</v>
      </c>
      <c r="W123" s="519">
        <f>SUM(W124:W127)</f>
        <v>13000</v>
      </c>
      <c r="X123" s="568">
        <f t="shared" ref="X123:AD123" si="139">SUM(X124:X127)</f>
        <v>11000</v>
      </c>
      <c r="Y123" s="568">
        <f t="shared" si="139"/>
        <v>1000</v>
      </c>
      <c r="Z123" s="568">
        <f t="shared" si="139"/>
        <v>1000</v>
      </c>
      <c r="AA123" s="568">
        <f t="shared" si="139"/>
        <v>0</v>
      </c>
      <c r="AB123" s="568">
        <f t="shared" si="139"/>
        <v>0</v>
      </c>
      <c r="AC123" s="568">
        <f t="shared" si="139"/>
        <v>0</v>
      </c>
      <c r="AD123" s="569">
        <f t="shared" si="139"/>
        <v>0</v>
      </c>
      <c r="AE123" s="519">
        <f>SUM(AE124:AE127)</f>
        <v>117000</v>
      </c>
      <c r="AF123" s="568">
        <f t="shared" ref="AF123:AK123" si="140">SUM(AF124:AF127)</f>
        <v>12000</v>
      </c>
      <c r="AG123" s="568">
        <f t="shared" si="140"/>
        <v>53000</v>
      </c>
      <c r="AH123" s="568">
        <f t="shared" si="140"/>
        <v>52000</v>
      </c>
      <c r="AI123" s="568">
        <f t="shared" si="140"/>
        <v>0</v>
      </c>
      <c r="AJ123" s="568">
        <f t="shared" si="140"/>
        <v>0</v>
      </c>
      <c r="AK123" s="568">
        <f t="shared" si="140"/>
        <v>0</v>
      </c>
      <c r="AL123" s="568">
        <f t="shared" ref="AL123" si="141">SUM(AL124:AL127)</f>
        <v>0</v>
      </c>
      <c r="AM123" s="570"/>
      <c r="AN123" s="184">
        <f t="shared" si="109"/>
        <v>103305</v>
      </c>
      <c r="AO123" s="35">
        <v>117000</v>
      </c>
      <c r="AP123" s="35">
        <v>117000</v>
      </c>
    </row>
    <row r="124" spans="2:42" ht="26.25" x14ac:dyDescent="0.25">
      <c r="B124" s="911" t="s">
        <v>5</v>
      </c>
      <c r="C124" s="150" t="s">
        <v>386</v>
      </c>
      <c r="D124" s="150"/>
      <c r="E124" s="897" t="s">
        <v>233</v>
      </c>
      <c r="F124" s="152" t="s">
        <v>55</v>
      </c>
      <c r="G124" s="531">
        <f t="shared" ref="G124:G129" si="142">SUM(H124:N124)</f>
        <v>1500</v>
      </c>
      <c r="H124" s="390">
        <v>1200</v>
      </c>
      <c r="I124" s="390">
        <v>150</v>
      </c>
      <c r="J124" s="390">
        <v>150</v>
      </c>
      <c r="K124" s="390">
        <v>0</v>
      </c>
      <c r="L124" s="390">
        <v>0</v>
      </c>
      <c r="M124" s="390">
        <v>0</v>
      </c>
      <c r="N124" s="391">
        <v>0</v>
      </c>
      <c r="O124" s="526">
        <f t="shared" ref="O124:O129" si="143">SUM(P124:V124)</f>
        <v>1000</v>
      </c>
      <c r="P124" s="392">
        <v>1000</v>
      </c>
      <c r="Q124" s="390">
        <v>0</v>
      </c>
      <c r="R124" s="390">
        <v>0</v>
      </c>
      <c r="S124" s="390" t="s">
        <v>914</v>
      </c>
      <c r="T124" s="390" t="s">
        <v>914</v>
      </c>
      <c r="U124" s="390" t="s">
        <v>914</v>
      </c>
      <c r="V124" s="390" t="s">
        <v>914</v>
      </c>
      <c r="W124" s="519">
        <f t="shared" ref="W124:W129" si="144">SUM(X124:AD124)</f>
        <v>1000</v>
      </c>
      <c r="X124" s="35">
        <v>1000</v>
      </c>
      <c r="Y124" s="35">
        <v>0</v>
      </c>
      <c r="Z124" s="35">
        <v>0</v>
      </c>
      <c r="AA124" s="32"/>
      <c r="AB124" s="32"/>
      <c r="AC124" s="32"/>
      <c r="AD124" s="33"/>
      <c r="AE124" s="519">
        <f t="shared" ref="AE124:AE129" si="145">SUM(AF124:AL124)</f>
        <v>2000</v>
      </c>
      <c r="AF124" s="35">
        <v>2000</v>
      </c>
      <c r="AG124" s="35">
        <v>0</v>
      </c>
      <c r="AH124" s="35">
        <v>0</v>
      </c>
      <c r="AI124" s="32"/>
      <c r="AJ124" s="32"/>
      <c r="AK124" s="32"/>
      <c r="AL124" s="32"/>
      <c r="AM124" s="34"/>
      <c r="AN124" s="184">
        <f t="shared" si="109"/>
        <v>500</v>
      </c>
      <c r="AO124" s="572" t="s">
        <v>390</v>
      </c>
      <c r="AP124" s="573" t="s">
        <v>390</v>
      </c>
    </row>
    <row r="125" spans="2:42" x14ac:dyDescent="0.25">
      <c r="B125" s="912"/>
      <c r="C125" s="150" t="s">
        <v>156</v>
      </c>
      <c r="D125" s="150"/>
      <c r="E125" s="898"/>
      <c r="F125" s="152" t="s">
        <v>61</v>
      </c>
      <c r="G125" s="531">
        <f t="shared" si="142"/>
        <v>3660</v>
      </c>
      <c r="H125" s="390">
        <v>2080</v>
      </c>
      <c r="I125" s="390">
        <v>1260</v>
      </c>
      <c r="J125" s="390">
        <v>320</v>
      </c>
      <c r="K125" s="390">
        <v>0</v>
      </c>
      <c r="L125" s="390">
        <v>0</v>
      </c>
      <c r="M125" s="390">
        <v>0</v>
      </c>
      <c r="N125" s="391">
        <v>0</v>
      </c>
      <c r="O125" s="526">
        <f t="shared" si="143"/>
        <v>2000</v>
      </c>
      <c r="P125" s="392">
        <v>2000</v>
      </c>
      <c r="Q125" s="390">
        <v>0</v>
      </c>
      <c r="R125" s="390">
        <v>0</v>
      </c>
      <c r="S125" s="390" t="s">
        <v>914</v>
      </c>
      <c r="T125" s="390" t="s">
        <v>914</v>
      </c>
      <c r="U125" s="390" t="s">
        <v>914</v>
      </c>
      <c r="V125" s="390" t="s">
        <v>914</v>
      </c>
      <c r="W125" s="519">
        <f t="shared" si="144"/>
        <v>2000</v>
      </c>
      <c r="X125" s="35">
        <v>2000</v>
      </c>
      <c r="Y125" s="35">
        <v>0</v>
      </c>
      <c r="Z125" s="35">
        <v>0</v>
      </c>
      <c r="AA125" s="32"/>
      <c r="AB125" s="32"/>
      <c r="AC125" s="32"/>
      <c r="AD125" s="33"/>
      <c r="AE125" s="519">
        <f t="shared" si="145"/>
        <v>105000</v>
      </c>
      <c r="AF125" s="35">
        <v>2000</v>
      </c>
      <c r="AG125" s="35">
        <v>52000</v>
      </c>
      <c r="AH125" s="35">
        <v>51000</v>
      </c>
      <c r="AI125" s="32"/>
      <c r="AJ125" s="32"/>
      <c r="AK125" s="32"/>
      <c r="AL125" s="32"/>
      <c r="AM125" s="34"/>
      <c r="AN125" s="184">
        <f t="shared" si="109"/>
        <v>101340</v>
      </c>
      <c r="AO125" s="572" t="s">
        <v>390</v>
      </c>
      <c r="AP125" s="573" t="s">
        <v>390</v>
      </c>
    </row>
    <row r="126" spans="2:42" x14ac:dyDescent="0.25">
      <c r="B126" s="912"/>
      <c r="C126" s="150" t="s">
        <v>157</v>
      </c>
      <c r="D126" s="150"/>
      <c r="E126" s="898"/>
      <c r="F126" s="152" t="s">
        <v>65</v>
      </c>
      <c r="G126" s="531">
        <f t="shared" si="142"/>
        <v>0</v>
      </c>
      <c r="H126" s="390">
        <v>0</v>
      </c>
      <c r="I126" s="390">
        <v>0</v>
      </c>
      <c r="J126" s="390">
        <v>0</v>
      </c>
      <c r="K126" s="390">
        <v>0</v>
      </c>
      <c r="L126" s="390">
        <v>0</v>
      </c>
      <c r="M126" s="390">
        <v>0</v>
      </c>
      <c r="N126" s="391">
        <v>0</v>
      </c>
      <c r="O126" s="526">
        <f t="shared" si="143"/>
        <v>0</v>
      </c>
      <c r="P126" s="392">
        <v>0</v>
      </c>
      <c r="Q126" s="390">
        <v>0</v>
      </c>
      <c r="R126" s="390">
        <v>0</v>
      </c>
      <c r="S126" s="390" t="s">
        <v>914</v>
      </c>
      <c r="T126" s="390" t="s">
        <v>914</v>
      </c>
      <c r="U126" s="390" t="s">
        <v>914</v>
      </c>
      <c r="V126" s="390" t="s">
        <v>914</v>
      </c>
      <c r="W126" s="519">
        <f t="shared" si="144"/>
        <v>0</v>
      </c>
      <c r="X126" s="35">
        <v>0</v>
      </c>
      <c r="Y126" s="35">
        <v>0</v>
      </c>
      <c r="Z126" s="35">
        <v>0</v>
      </c>
      <c r="AA126" s="32"/>
      <c r="AB126" s="32"/>
      <c r="AC126" s="32"/>
      <c r="AD126" s="33"/>
      <c r="AE126" s="519">
        <f t="shared" si="145"/>
        <v>0</v>
      </c>
      <c r="AF126" s="35">
        <v>0</v>
      </c>
      <c r="AG126" s="35">
        <v>0</v>
      </c>
      <c r="AH126" s="35">
        <v>0</v>
      </c>
      <c r="AI126" s="32"/>
      <c r="AJ126" s="32"/>
      <c r="AK126" s="32"/>
      <c r="AL126" s="32"/>
      <c r="AM126" s="34"/>
      <c r="AN126" s="184">
        <f t="shared" si="109"/>
        <v>0</v>
      </c>
      <c r="AO126" s="572" t="s">
        <v>390</v>
      </c>
      <c r="AP126" s="573" t="s">
        <v>390</v>
      </c>
    </row>
    <row r="127" spans="2:42" x14ac:dyDescent="0.25">
      <c r="B127" s="913"/>
      <c r="C127" s="150" t="s">
        <v>23</v>
      </c>
      <c r="D127" s="150"/>
      <c r="E127" s="899"/>
      <c r="F127" s="152"/>
      <c r="G127" s="531">
        <f t="shared" si="142"/>
        <v>8535</v>
      </c>
      <c r="H127" s="390">
        <v>6828</v>
      </c>
      <c r="I127" s="390">
        <v>853.5</v>
      </c>
      <c r="J127" s="390">
        <v>853.5</v>
      </c>
      <c r="K127" s="390">
        <v>0</v>
      </c>
      <c r="L127" s="390">
        <v>0</v>
      </c>
      <c r="M127" s="390">
        <v>0</v>
      </c>
      <c r="N127" s="391">
        <v>0</v>
      </c>
      <c r="O127" s="526">
        <f t="shared" si="143"/>
        <v>0</v>
      </c>
      <c r="P127" s="392">
        <v>0</v>
      </c>
      <c r="Q127" s="390">
        <v>0</v>
      </c>
      <c r="R127" s="390">
        <v>0</v>
      </c>
      <c r="S127" s="390" t="s">
        <v>914</v>
      </c>
      <c r="T127" s="390" t="s">
        <v>914</v>
      </c>
      <c r="U127" s="390" t="s">
        <v>914</v>
      </c>
      <c r="V127" s="390" t="s">
        <v>914</v>
      </c>
      <c r="W127" s="519">
        <f t="shared" si="144"/>
        <v>10000</v>
      </c>
      <c r="X127" s="35">
        <v>8000</v>
      </c>
      <c r="Y127" s="35">
        <v>1000</v>
      </c>
      <c r="Z127" s="35">
        <v>1000</v>
      </c>
      <c r="AA127" s="32"/>
      <c r="AB127" s="32"/>
      <c r="AC127" s="32"/>
      <c r="AD127" s="33"/>
      <c r="AE127" s="519">
        <f t="shared" si="145"/>
        <v>10000</v>
      </c>
      <c r="AF127" s="35">
        <v>8000</v>
      </c>
      <c r="AG127" s="35">
        <v>1000</v>
      </c>
      <c r="AH127" s="35">
        <v>1000</v>
      </c>
      <c r="AI127" s="32"/>
      <c r="AJ127" s="32"/>
      <c r="AK127" s="32"/>
      <c r="AL127" s="32"/>
      <c r="AM127" s="34"/>
      <c r="AN127" s="184">
        <f t="shared" si="109"/>
        <v>1465</v>
      </c>
      <c r="AO127" s="572" t="s">
        <v>390</v>
      </c>
      <c r="AP127" s="573" t="s">
        <v>390</v>
      </c>
    </row>
    <row r="128" spans="2:42" ht="29.25" customHeight="1" x14ac:dyDescent="0.25">
      <c r="B128" s="892" t="s">
        <v>273</v>
      </c>
      <c r="C128" s="893"/>
      <c r="D128" s="150"/>
      <c r="E128" s="191" t="s">
        <v>235</v>
      </c>
      <c r="F128" s="152"/>
      <c r="G128" s="527">
        <f t="shared" si="142"/>
        <v>1000</v>
      </c>
      <c r="H128" s="390">
        <v>800</v>
      </c>
      <c r="I128" s="390">
        <v>100</v>
      </c>
      <c r="J128" s="390">
        <v>100</v>
      </c>
      <c r="K128" s="390">
        <v>0</v>
      </c>
      <c r="L128" s="390">
        <v>0</v>
      </c>
      <c r="M128" s="390">
        <v>0</v>
      </c>
      <c r="N128" s="391">
        <v>0</v>
      </c>
      <c r="O128" s="525">
        <f t="shared" si="143"/>
        <v>0</v>
      </c>
      <c r="P128" s="395">
        <v>0</v>
      </c>
      <c r="Q128" s="390">
        <v>0</v>
      </c>
      <c r="R128" s="390">
        <v>0</v>
      </c>
      <c r="S128" s="390" t="s">
        <v>914</v>
      </c>
      <c r="T128" s="390" t="s">
        <v>914</v>
      </c>
      <c r="U128" s="390" t="s">
        <v>914</v>
      </c>
      <c r="V128" s="390" t="s">
        <v>914</v>
      </c>
      <c r="W128" s="518">
        <f t="shared" si="144"/>
        <v>0</v>
      </c>
      <c r="X128" s="35">
        <v>0</v>
      </c>
      <c r="Y128" s="35">
        <v>0</v>
      </c>
      <c r="Z128" s="35">
        <v>0</v>
      </c>
      <c r="AA128" s="29"/>
      <c r="AB128" s="29"/>
      <c r="AC128" s="29"/>
      <c r="AD128" s="30"/>
      <c r="AE128" s="518">
        <f t="shared" si="145"/>
        <v>0</v>
      </c>
      <c r="AF128" s="35">
        <v>0</v>
      </c>
      <c r="AG128" s="35">
        <v>0</v>
      </c>
      <c r="AH128" s="35">
        <v>0</v>
      </c>
      <c r="AI128" s="29"/>
      <c r="AJ128" s="29"/>
      <c r="AK128" s="29"/>
      <c r="AL128" s="29"/>
      <c r="AM128" s="31"/>
      <c r="AN128" s="186">
        <f t="shared" si="109"/>
        <v>-1000</v>
      </c>
      <c r="AO128" s="35">
        <v>0</v>
      </c>
      <c r="AP128" s="35">
        <v>0</v>
      </c>
    </row>
    <row r="129" spans="2:42" x14ac:dyDescent="0.25">
      <c r="B129" s="892" t="s">
        <v>274</v>
      </c>
      <c r="C129" s="893"/>
      <c r="D129" s="150"/>
      <c r="E129" s="151" t="s">
        <v>234</v>
      </c>
      <c r="F129" s="152"/>
      <c r="G129" s="527">
        <f t="shared" si="142"/>
        <v>0</v>
      </c>
      <c r="H129" s="390">
        <v>0</v>
      </c>
      <c r="I129" s="390">
        <v>0</v>
      </c>
      <c r="J129" s="390">
        <v>0</v>
      </c>
      <c r="K129" s="390">
        <v>0</v>
      </c>
      <c r="L129" s="390">
        <v>0</v>
      </c>
      <c r="M129" s="390">
        <v>0</v>
      </c>
      <c r="N129" s="391">
        <v>0</v>
      </c>
      <c r="O129" s="525">
        <f t="shared" si="143"/>
        <v>0</v>
      </c>
      <c r="P129" s="395">
        <v>0</v>
      </c>
      <c r="Q129" s="390">
        <v>0</v>
      </c>
      <c r="R129" s="390">
        <v>0</v>
      </c>
      <c r="S129" s="390" t="s">
        <v>914</v>
      </c>
      <c r="T129" s="390" t="s">
        <v>914</v>
      </c>
      <c r="U129" s="390" t="s">
        <v>914</v>
      </c>
      <c r="V129" s="390" t="s">
        <v>914</v>
      </c>
      <c r="W129" s="518">
        <f t="shared" si="144"/>
        <v>0</v>
      </c>
      <c r="X129" s="35">
        <v>0</v>
      </c>
      <c r="Y129" s="35">
        <v>0</v>
      </c>
      <c r="Z129" s="35">
        <v>0</v>
      </c>
      <c r="AA129" s="29"/>
      <c r="AB129" s="29"/>
      <c r="AC129" s="29"/>
      <c r="AD129" s="30"/>
      <c r="AE129" s="518">
        <f t="shared" si="145"/>
        <v>0</v>
      </c>
      <c r="AF129" s="35">
        <v>0</v>
      </c>
      <c r="AG129" s="35">
        <v>0</v>
      </c>
      <c r="AH129" s="35">
        <v>0</v>
      </c>
      <c r="AI129" s="29"/>
      <c r="AJ129" s="29"/>
      <c r="AK129" s="29"/>
      <c r="AL129" s="29"/>
      <c r="AM129" s="31"/>
      <c r="AN129" s="186">
        <f t="shared" si="109"/>
        <v>0</v>
      </c>
      <c r="AO129" s="35">
        <v>0</v>
      </c>
      <c r="AP129" s="35">
        <v>0</v>
      </c>
    </row>
    <row r="130" spans="2:42" x14ac:dyDescent="0.25">
      <c r="B130" s="870" t="s">
        <v>275</v>
      </c>
      <c r="C130" s="871"/>
      <c r="D130" s="501"/>
      <c r="E130" s="151" t="s">
        <v>236</v>
      </c>
      <c r="F130" s="152"/>
      <c r="G130" s="527">
        <f>SUM(G131:G132)</f>
        <v>0</v>
      </c>
      <c r="H130" s="558">
        <f>SUM(H131:H132)</f>
        <v>0</v>
      </c>
      <c r="I130" s="558">
        <f t="shared" ref="I130:N130" si="146">SUM(I131:I132)</f>
        <v>0</v>
      </c>
      <c r="J130" s="558">
        <f t="shared" si="146"/>
        <v>0</v>
      </c>
      <c r="K130" s="558">
        <f t="shared" si="146"/>
        <v>0</v>
      </c>
      <c r="L130" s="558">
        <f t="shared" si="146"/>
        <v>0</v>
      </c>
      <c r="M130" s="558">
        <f t="shared" si="146"/>
        <v>0</v>
      </c>
      <c r="N130" s="559">
        <f t="shared" si="146"/>
        <v>0</v>
      </c>
      <c r="O130" s="525">
        <f>SUM(O131:O132)</f>
        <v>0</v>
      </c>
      <c r="P130" s="395">
        <f>SUM(P131:P132)</f>
        <v>0</v>
      </c>
      <c r="Q130" s="558">
        <f t="shared" ref="Q130:V130" si="147">SUM(Q131:Q132)</f>
        <v>0</v>
      </c>
      <c r="R130" s="558">
        <f t="shared" si="147"/>
        <v>0</v>
      </c>
      <c r="S130" s="558">
        <f t="shared" si="147"/>
        <v>0</v>
      </c>
      <c r="T130" s="558">
        <f t="shared" si="147"/>
        <v>0</v>
      </c>
      <c r="U130" s="558">
        <f t="shared" si="147"/>
        <v>0</v>
      </c>
      <c r="V130" s="558">
        <f t="shared" si="147"/>
        <v>0</v>
      </c>
      <c r="W130" s="518">
        <f>SUM(W131:W132)</f>
        <v>0</v>
      </c>
      <c r="X130" s="560">
        <f t="shared" ref="X130:AD130" si="148">SUM(X131:X132)</f>
        <v>0</v>
      </c>
      <c r="Y130" s="560">
        <f t="shared" si="148"/>
        <v>0</v>
      </c>
      <c r="Z130" s="560">
        <f t="shared" si="148"/>
        <v>0</v>
      </c>
      <c r="AA130" s="560">
        <f t="shared" si="148"/>
        <v>0</v>
      </c>
      <c r="AB130" s="560">
        <f t="shared" si="148"/>
        <v>0</v>
      </c>
      <c r="AC130" s="560">
        <f t="shared" si="148"/>
        <v>0</v>
      </c>
      <c r="AD130" s="561">
        <f t="shared" si="148"/>
        <v>0</v>
      </c>
      <c r="AE130" s="518">
        <f>SUM(AE131:AE132)</f>
        <v>0</v>
      </c>
      <c r="AF130" s="560">
        <f t="shared" ref="AF130:AK130" si="149">SUM(AF131:AF132)</f>
        <v>0</v>
      </c>
      <c r="AG130" s="560">
        <f t="shared" si="149"/>
        <v>0</v>
      </c>
      <c r="AH130" s="560">
        <f t="shared" si="149"/>
        <v>0</v>
      </c>
      <c r="AI130" s="560">
        <f t="shared" si="149"/>
        <v>0</v>
      </c>
      <c r="AJ130" s="560">
        <f t="shared" si="149"/>
        <v>0</v>
      </c>
      <c r="AK130" s="560">
        <f t="shared" si="149"/>
        <v>0</v>
      </c>
      <c r="AL130" s="560">
        <f t="shared" ref="AL130" si="150">SUM(AL131:AL132)</f>
        <v>0</v>
      </c>
      <c r="AM130" s="24"/>
      <c r="AN130" s="186">
        <f t="shared" si="109"/>
        <v>0</v>
      </c>
      <c r="AO130" s="35">
        <v>0</v>
      </c>
      <c r="AP130" s="35">
        <v>0</v>
      </c>
    </row>
    <row r="131" spans="2:42" ht="26.25" x14ac:dyDescent="0.25">
      <c r="B131" s="906" t="s">
        <v>5</v>
      </c>
      <c r="C131" s="182" t="s">
        <v>388</v>
      </c>
      <c r="D131" s="182"/>
      <c r="E131" s="897" t="s">
        <v>236</v>
      </c>
      <c r="F131" s="152" t="s">
        <v>55</v>
      </c>
      <c r="G131" s="531">
        <f t="shared" ref="G131:G132" si="151">SUM(H131:N131)</f>
        <v>0</v>
      </c>
      <c r="H131" s="390">
        <v>0</v>
      </c>
      <c r="I131" s="390">
        <v>0</v>
      </c>
      <c r="J131" s="390">
        <v>0</v>
      </c>
      <c r="K131" s="390">
        <v>0</v>
      </c>
      <c r="L131" s="390">
        <v>0</v>
      </c>
      <c r="M131" s="390">
        <v>0</v>
      </c>
      <c r="N131" s="391">
        <v>0</v>
      </c>
      <c r="O131" s="526">
        <f t="shared" ref="O131:O132" si="152">SUM(P131:V131)</f>
        <v>0</v>
      </c>
      <c r="P131" s="392">
        <v>0</v>
      </c>
      <c r="Q131" s="390">
        <v>0</v>
      </c>
      <c r="R131" s="390">
        <v>0</v>
      </c>
      <c r="S131" s="390" t="s">
        <v>914</v>
      </c>
      <c r="T131" s="390" t="s">
        <v>914</v>
      </c>
      <c r="U131" s="390" t="s">
        <v>914</v>
      </c>
      <c r="V131" s="390" t="s">
        <v>914</v>
      </c>
      <c r="W131" s="519">
        <f t="shared" ref="W131:W132" si="153">SUM(X131:AD131)</f>
        <v>0</v>
      </c>
      <c r="X131" s="35">
        <v>0</v>
      </c>
      <c r="Y131" s="35">
        <v>0</v>
      </c>
      <c r="Z131" s="35">
        <v>0</v>
      </c>
      <c r="AA131" s="32"/>
      <c r="AB131" s="32"/>
      <c r="AC131" s="32"/>
      <c r="AD131" s="33"/>
      <c r="AE131" s="519">
        <f t="shared" ref="AE131:AE132" si="154">SUM(AF131:AL131)</f>
        <v>0</v>
      </c>
      <c r="AF131" s="35">
        <v>0</v>
      </c>
      <c r="AG131" s="35">
        <v>0</v>
      </c>
      <c r="AH131" s="35">
        <v>0</v>
      </c>
      <c r="AI131" s="32"/>
      <c r="AJ131" s="32"/>
      <c r="AK131" s="32"/>
      <c r="AL131" s="32"/>
      <c r="AM131" s="34"/>
      <c r="AN131" s="184">
        <f t="shared" si="109"/>
        <v>0</v>
      </c>
      <c r="AO131" s="572" t="s">
        <v>390</v>
      </c>
      <c r="AP131" s="573" t="s">
        <v>390</v>
      </c>
    </row>
    <row r="132" spans="2:42" x14ac:dyDescent="0.25">
      <c r="B132" s="908"/>
      <c r="C132" s="182" t="s">
        <v>23</v>
      </c>
      <c r="D132" s="182"/>
      <c r="E132" s="899"/>
      <c r="F132" s="152"/>
      <c r="G132" s="531">
        <f t="shared" si="151"/>
        <v>0</v>
      </c>
      <c r="H132" s="390">
        <v>0</v>
      </c>
      <c r="I132" s="390">
        <v>0</v>
      </c>
      <c r="J132" s="390">
        <v>0</v>
      </c>
      <c r="K132" s="390">
        <v>0</v>
      </c>
      <c r="L132" s="390">
        <v>0</v>
      </c>
      <c r="M132" s="390">
        <v>0</v>
      </c>
      <c r="N132" s="391">
        <v>0</v>
      </c>
      <c r="O132" s="526">
        <f t="shared" si="152"/>
        <v>0</v>
      </c>
      <c r="P132" s="392">
        <v>0</v>
      </c>
      <c r="Q132" s="390">
        <v>0</v>
      </c>
      <c r="R132" s="390">
        <v>0</v>
      </c>
      <c r="S132" s="390" t="s">
        <v>914</v>
      </c>
      <c r="T132" s="390" t="s">
        <v>914</v>
      </c>
      <c r="U132" s="390" t="s">
        <v>914</v>
      </c>
      <c r="V132" s="390" t="s">
        <v>914</v>
      </c>
      <c r="W132" s="519">
        <f t="shared" si="153"/>
        <v>0</v>
      </c>
      <c r="X132" s="35">
        <v>0</v>
      </c>
      <c r="Y132" s="35">
        <v>0</v>
      </c>
      <c r="Z132" s="35">
        <v>0</v>
      </c>
      <c r="AA132" s="32"/>
      <c r="AB132" s="32"/>
      <c r="AC132" s="32"/>
      <c r="AD132" s="33"/>
      <c r="AE132" s="519">
        <f t="shared" si="154"/>
        <v>0</v>
      </c>
      <c r="AF132" s="35">
        <v>0</v>
      </c>
      <c r="AG132" s="35">
        <v>0</v>
      </c>
      <c r="AH132" s="35">
        <v>0</v>
      </c>
      <c r="AI132" s="32"/>
      <c r="AJ132" s="32"/>
      <c r="AK132" s="32"/>
      <c r="AL132" s="32"/>
      <c r="AM132" s="34"/>
      <c r="AN132" s="184">
        <f t="shared" si="109"/>
        <v>0</v>
      </c>
      <c r="AO132" s="572" t="s">
        <v>390</v>
      </c>
      <c r="AP132" s="573" t="s">
        <v>390</v>
      </c>
    </row>
    <row r="133" spans="2:42" x14ac:dyDescent="0.25">
      <c r="B133" s="870" t="s">
        <v>276</v>
      </c>
      <c r="C133" s="871"/>
      <c r="D133" s="501"/>
      <c r="E133" s="151" t="s">
        <v>237</v>
      </c>
      <c r="F133" s="152"/>
      <c r="G133" s="527">
        <f>SUM(G134:G137)</f>
        <v>33847</v>
      </c>
      <c r="H133" s="558">
        <f t="shared" ref="H133:N133" si="155">SUM(H134:H137)</f>
        <v>29796</v>
      </c>
      <c r="I133" s="558">
        <f t="shared" si="155"/>
        <v>2844</v>
      </c>
      <c r="J133" s="558">
        <f t="shared" si="155"/>
        <v>1207</v>
      </c>
      <c r="K133" s="558">
        <f t="shared" si="155"/>
        <v>0</v>
      </c>
      <c r="L133" s="558">
        <f t="shared" si="155"/>
        <v>0</v>
      </c>
      <c r="M133" s="558">
        <f t="shared" si="155"/>
        <v>0</v>
      </c>
      <c r="N133" s="559">
        <f t="shared" si="155"/>
        <v>0</v>
      </c>
      <c r="O133" s="525">
        <f>SUM(O134:O137)</f>
        <v>2000</v>
      </c>
      <c r="P133" s="395">
        <f>SUM(P134:P137)</f>
        <v>2000</v>
      </c>
      <c r="Q133" s="558">
        <f t="shared" ref="Q133:V133" si="156">SUM(Q134:Q137)</f>
        <v>0</v>
      </c>
      <c r="R133" s="558">
        <f t="shared" si="156"/>
        <v>0</v>
      </c>
      <c r="S133" s="558">
        <f t="shared" si="156"/>
        <v>0</v>
      </c>
      <c r="T133" s="558">
        <f t="shared" si="156"/>
        <v>0</v>
      </c>
      <c r="U133" s="558">
        <f t="shared" si="156"/>
        <v>0</v>
      </c>
      <c r="V133" s="558">
        <f t="shared" si="156"/>
        <v>0</v>
      </c>
      <c r="W133" s="518">
        <f>SUM(W134:W137)</f>
        <v>2000</v>
      </c>
      <c r="X133" s="560">
        <f t="shared" ref="X133:AD133" si="157">SUM(X134:X137)</f>
        <v>2000</v>
      </c>
      <c r="Y133" s="560">
        <f t="shared" si="157"/>
        <v>0</v>
      </c>
      <c r="Z133" s="560">
        <f t="shared" si="157"/>
        <v>0</v>
      </c>
      <c r="AA133" s="560">
        <f t="shared" si="157"/>
        <v>0</v>
      </c>
      <c r="AB133" s="560">
        <f t="shared" si="157"/>
        <v>0</v>
      </c>
      <c r="AC133" s="560">
        <f t="shared" si="157"/>
        <v>0</v>
      </c>
      <c r="AD133" s="561">
        <f t="shared" si="157"/>
        <v>0</v>
      </c>
      <c r="AE133" s="518">
        <f>SUM(AE134:AE137)</f>
        <v>2000</v>
      </c>
      <c r="AF133" s="560">
        <f t="shared" ref="AF133:AK133" si="158">SUM(AF134:AF137)</f>
        <v>2000</v>
      </c>
      <c r="AG133" s="560">
        <f t="shared" si="158"/>
        <v>0</v>
      </c>
      <c r="AH133" s="560">
        <f t="shared" si="158"/>
        <v>0</v>
      </c>
      <c r="AI133" s="560">
        <f t="shared" si="158"/>
        <v>0</v>
      </c>
      <c r="AJ133" s="560">
        <f t="shared" si="158"/>
        <v>0</v>
      </c>
      <c r="AK133" s="560">
        <f t="shared" si="158"/>
        <v>0</v>
      </c>
      <c r="AL133" s="560">
        <f t="shared" ref="AL133" si="159">SUM(AL134:AL137)</f>
        <v>0</v>
      </c>
      <c r="AM133" s="562"/>
      <c r="AN133" s="186">
        <f t="shared" si="109"/>
        <v>-31847</v>
      </c>
      <c r="AO133" s="35">
        <v>2000</v>
      </c>
      <c r="AP133" s="35">
        <v>2000</v>
      </c>
    </row>
    <row r="134" spans="2:42" x14ac:dyDescent="0.25">
      <c r="B134" s="894" t="s">
        <v>5</v>
      </c>
      <c r="C134" s="167" t="s">
        <v>158</v>
      </c>
      <c r="D134" s="167"/>
      <c r="E134" s="897" t="s">
        <v>237</v>
      </c>
      <c r="F134" s="152" t="s">
        <v>55</v>
      </c>
      <c r="G134" s="531">
        <f t="shared" ref="G134:G140" si="160">SUM(H134:N134)</f>
        <v>0</v>
      </c>
      <c r="H134" s="390">
        <v>0</v>
      </c>
      <c r="I134" s="390">
        <v>0</v>
      </c>
      <c r="J134" s="390">
        <v>0</v>
      </c>
      <c r="K134" s="390">
        <v>0</v>
      </c>
      <c r="L134" s="390">
        <v>0</v>
      </c>
      <c r="M134" s="390">
        <v>0</v>
      </c>
      <c r="N134" s="391">
        <v>0</v>
      </c>
      <c r="O134" s="526">
        <f t="shared" ref="O134:O140" si="161">SUM(P134:V134)</f>
        <v>0</v>
      </c>
      <c r="P134" s="392">
        <v>0</v>
      </c>
      <c r="Q134" s="390">
        <v>0</v>
      </c>
      <c r="R134" s="390">
        <v>0</v>
      </c>
      <c r="S134" s="390" t="s">
        <v>914</v>
      </c>
      <c r="T134" s="390" t="s">
        <v>914</v>
      </c>
      <c r="U134" s="390" t="s">
        <v>914</v>
      </c>
      <c r="V134" s="390" t="s">
        <v>914</v>
      </c>
      <c r="W134" s="519">
        <f t="shared" ref="W134:W140" si="162">SUM(X134:AD134)</f>
        <v>0</v>
      </c>
      <c r="X134" s="35">
        <v>0</v>
      </c>
      <c r="Y134" s="35">
        <v>0</v>
      </c>
      <c r="Z134" s="35">
        <v>0</v>
      </c>
      <c r="AA134" s="32"/>
      <c r="AB134" s="32"/>
      <c r="AC134" s="32"/>
      <c r="AD134" s="33"/>
      <c r="AE134" s="519">
        <f t="shared" ref="AE134:AE140" si="163">SUM(AF134:AL134)</f>
        <v>0</v>
      </c>
      <c r="AF134" s="35">
        <v>0</v>
      </c>
      <c r="AG134" s="35">
        <v>0</v>
      </c>
      <c r="AH134" s="35">
        <v>0</v>
      </c>
      <c r="AI134" s="32"/>
      <c r="AJ134" s="32"/>
      <c r="AK134" s="32"/>
      <c r="AL134" s="32"/>
      <c r="AM134" s="34"/>
      <c r="AN134" s="184">
        <f t="shared" si="109"/>
        <v>0</v>
      </c>
      <c r="AO134" s="572" t="s">
        <v>390</v>
      </c>
      <c r="AP134" s="573" t="s">
        <v>390</v>
      </c>
    </row>
    <row r="135" spans="2:42" x14ac:dyDescent="0.25">
      <c r="B135" s="895"/>
      <c r="C135" s="167" t="s">
        <v>159</v>
      </c>
      <c r="D135" s="167"/>
      <c r="E135" s="898"/>
      <c r="F135" s="152" t="s">
        <v>61</v>
      </c>
      <c r="G135" s="531">
        <f t="shared" si="160"/>
        <v>9892.0000000000018</v>
      </c>
      <c r="H135" s="390">
        <v>7913.6</v>
      </c>
      <c r="I135" s="390">
        <v>989.2</v>
      </c>
      <c r="J135" s="390">
        <v>989.2</v>
      </c>
      <c r="K135" s="390">
        <v>0</v>
      </c>
      <c r="L135" s="390">
        <v>0</v>
      </c>
      <c r="M135" s="390">
        <v>0</v>
      </c>
      <c r="N135" s="391">
        <v>0</v>
      </c>
      <c r="O135" s="526">
        <f t="shared" si="161"/>
        <v>0</v>
      </c>
      <c r="P135" s="392">
        <v>0</v>
      </c>
      <c r="Q135" s="390">
        <v>0</v>
      </c>
      <c r="R135" s="390">
        <v>0</v>
      </c>
      <c r="S135" s="390" t="s">
        <v>914</v>
      </c>
      <c r="T135" s="390" t="s">
        <v>914</v>
      </c>
      <c r="U135" s="390" t="s">
        <v>914</v>
      </c>
      <c r="V135" s="390" t="s">
        <v>914</v>
      </c>
      <c r="W135" s="519">
        <f t="shared" si="162"/>
        <v>0</v>
      </c>
      <c r="X135" s="35">
        <v>0</v>
      </c>
      <c r="Y135" s="35">
        <v>0</v>
      </c>
      <c r="Z135" s="35">
        <v>0</v>
      </c>
      <c r="AA135" s="32"/>
      <c r="AB135" s="32"/>
      <c r="AC135" s="32"/>
      <c r="AD135" s="33"/>
      <c r="AE135" s="519">
        <f t="shared" si="163"/>
        <v>0</v>
      </c>
      <c r="AF135" s="35">
        <v>0</v>
      </c>
      <c r="AG135" s="35">
        <v>0</v>
      </c>
      <c r="AH135" s="35">
        <v>0</v>
      </c>
      <c r="AI135" s="32"/>
      <c r="AJ135" s="32"/>
      <c r="AK135" s="32"/>
      <c r="AL135" s="32"/>
      <c r="AM135" s="34"/>
      <c r="AN135" s="184">
        <f t="shared" si="109"/>
        <v>-9892.0000000000018</v>
      </c>
      <c r="AO135" s="572" t="s">
        <v>390</v>
      </c>
      <c r="AP135" s="573" t="s">
        <v>390</v>
      </c>
    </row>
    <row r="136" spans="2:42" x14ac:dyDescent="0.25">
      <c r="B136" s="895"/>
      <c r="C136" s="167" t="s">
        <v>160</v>
      </c>
      <c r="D136" s="167"/>
      <c r="E136" s="898"/>
      <c r="F136" s="152" t="s">
        <v>65</v>
      </c>
      <c r="G136" s="531">
        <f t="shared" si="160"/>
        <v>0</v>
      </c>
      <c r="H136" s="390">
        <v>0</v>
      </c>
      <c r="I136" s="390">
        <v>0</v>
      </c>
      <c r="J136" s="390">
        <v>0</v>
      </c>
      <c r="K136" s="390">
        <v>0</v>
      </c>
      <c r="L136" s="390">
        <v>0</v>
      </c>
      <c r="M136" s="390">
        <v>0</v>
      </c>
      <c r="N136" s="391">
        <v>0</v>
      </c>
      <c r="O136" s="526">
        <f t="shared" si="161"/>
        <v>0</v>
      </c>
      <c r="P136" s="392">
        <v>0</v>
      </c>
      <c r="Q136" s="390">
        <v>0</v>
      </c>
      <c r="R136" s="390">
        <v>0</v>
      </c>
      <c r="S136" s="390" t="s">
        <v>914</v>
      </c>
      <c r="T136" s="390" t="s">
        <v>914</v>
      </c>
      <c r="U136" s="390" t="s">
        <v>914</v>
      </c>
      <c r="V136" s="390" t="s">
        <v>914</v>
      </c>
      <c r="W136" s="519">
        <f t="shared" si="162"/>
        <v>0</v>
      </c>
      <c r="X136" s="35">
        <v>0</v>
      </c>
      <c r="Y136" s="35">
        <v>0</v>
      </c>
      <c r="Z136" s="35">
        <v>0</v>
      </c>
      <c r="AA136" s="32"/>
      <c r="AB136" s="32"/>
      <c r="AC136" s="32"/>
      <c r="AD136" s="33"/>
      <c r="AE136" s="519">
        <f t="shared" si="163"/>
        <v>0</v>
      </c>
      <c r="AF136" s="35">
        <v>0</v>
      </c>
      <c r="AG136" s="35">
        <v>0</v>
      </c>
      <c r="AH136" s="35">
        <v>0</v>
      </c>
      <c r="AI136" s="32"/>
      <c r="AJ136" s="32"/>
      <c r="AK136" s="32"/>
      <c r="AL136" s="32"/>
      <c r="AM136" s="34"/>
      <c r="AN136" s="184">
        <f t="shared" si="109"/>
        <v>0</v>
      </c>
      <c r="AO136" s="572" t="s">
        <v>390</v>
      </c>
      <c r="AP136" s="573" t="s">
        <v>390</v>
      </c>
    </row>
    <row r="137" spans="2:42" x14ac:dyDescent="0.25">
      <c r="B137" s="896"/>
      <c r="C137" s="167" t="s">
        <v>23</v>
      </c>
      <c r="D137" s="167"/>
      <c r="E137" s="899"/>
      <c r="F137" s="152"/>
      <c r="G137" s="531">
        <f t="shared" si="160"/>
        <v>23955</v>
      </c>
      <c r="H137" s="390">
        <v>21882.400000000001</v>
      </c>
      <c r="I137" s="390">
        <v>1854.8</v>
      </c>
      <c r="J137" s="390">
        <v>217.8</v>
      </c>
      <c r="K137" s="390">
        <v>0</v>
      </c>
      <c r="L137" s="390">
        <v>0</v>
      </c>
      <c r="M137" s="390">
        <v>0</v>
      </c>
      <c r="N137" s="391">
        <v>0</v>
      </c>
      <c r="O137" s="526">
        <f t="shared" si="161"/>
        <v>2000</v>
      </c>
      <c r="P137" s="392">
        <v>2000</v>
      </c>
      <c r="Q137" s="390">
        <v>0</v>
      </c>
      <c r="R137" s="390">
        <v>0</v>
      </c>
      <c r="S137" s="390" t="s">
        <v>914</v>
      </c>
      <c r="T137" s="390" t="s">
        <v>914</v>
      </c>
      <c r="U137" s="390" t="s">
        <v>914</v>
      </c>
      <c r="V137" s="390" t="s">
        <v>914</v>
      </c>
      <c r="W137" s="519">
        <f t="shared" si="162"/>
        <v>2000</v>
      </c>
      <c r="X137" s="35">
        <v>2000</v>
      </c>
      <c r="Y137" s="35">
        <v>0</v>
      </c>
      <c r="Z137" s="35">
        <v>0</v>
      </c>
      <c r="AA137" s="32"/>
      <c r="AB137" s="32"/>
      <c r="AC137" s="32"/>
      <c r="AD137" s="33"/>
      <c r="AE137" s="519">
        <f t="shared" si="163"/>
        <v>2000</v>
      </c>
      <c r="AF137" s="35">
        <v>2000</v>
      </c>
      <c r="AG137" s="35">
        <v>0</v>
      </c>
      <c r="AH137" s="35">
        <v>0</v>
      </c>
      <c r="AI137" s="32"/>
      <c r="AJ137" s="32"/>
      <c r="AK137" s="32"/>
      <c r="AL137" s="32"/>
      <c r="AM137" s="34"/>
      <c r="AN137" s="184">
        <f t="shared" si="109"/>
        <v>-21955</v>
      </c>
      <c r="AO137" s="572" t="s">
        <v>390</v>
      </c>
      <c r="AP137" s="573" t="s">
        <v>390</v>
      </c>
    </row>
    <row r="138" spans="2:42" x14ac:dyDescent="0.25">
      <c r="B138" s="892" t="s">
        <v>277</v>
      </c>
      <c r="C138" s="893"/>
      <c r="D138" s="150"/>
      <c r="E138" s="151" t="s">
        <v>238</v>
      </c>
      <c r="F138" s="152"/>
      <c r="G138" s="527">
        <f t="shared" si="160"/>
        <v>2104014.0700000003</v>
      </c>
      <c r="H138" s="390">
        <v>1071563.68</v>
      </c>
      <c r="I138" s="390">
        <v>251477.85</v>
      </c>
      <c r="J138" s="390">
        <v>780972.54</v>
      </c>
      <c r="K138" s="390">
        <v>0</v>
      </c>
      <c r="L138" s="390">
        <v>0</v>
      </c>
      <c r="M138" s="390">
        <v>0</v>
      </c>
      <c r="N138" s="391">
        <v>0</v>
      </c>
      <c r="O138" s="525">
        <f t="shared" si="161"/>
        <v>2018000</v>
      </c>
      <c r="P138" s="395">
        <v>992000</v>
      </c>
      <c r="Q138" s="390">
        <v>250000</v>
      </c>
      <c r="R138" s="390">
        <v>776000</v>
      </c>
      <c r="S138" s="390" t="s">
        <v>914</v>
      </c>
      <c r="T138" s="390" t="s">
        <v>914</v>
      </c>
      <c r="U138" s="390" t="s">
        <v>914</v>
      </c>
      <c r="V138" s="390" t="s">
        <v>914</v>
      </c>
      <c r="W138" s="518">
        <f t="shared" si="162"/>
        <v>2018000</v>
      </c>
      <c r="X138" s="35">
        <v>992000</v>
      </c>
      <c r="Y138" s="35">
        <v>250000</v>
      </c>
      <c r="Z138" s="35">
        <v>776000</v>
      </c>
      <c r="AA138" s="29"/>
      <c r="AB138" s="29"/>
      <c r="AC138" s="29"/>
      <c r="AD138" s="30"/>
      <c r="AE138" s="518">
        <f t="shared" si="163"/>
        <v>2121000</v>
      </c>
      <c r="AF138" s="35">
        <v>916000</v>
      </c>
      <c r="AG138" s="35">
        <v>293000</v>
      </c>
      <c r="AH138" s="35">
        <v>912000</v>
      </c>
      <c r="AI138" s="29"/>
      <c r="AJ138" s="29"/>
      <c r="AK138" s="29"/>
      <c r="AL138" s="29"/>
      <c r="AM138" s="31"/>
      <c r="AN138" s="186">
        <f t="shared" ref="AN138:AN144" si="164">AE138-G138</f>
        <v>16985.929999999702</v>
      </c>
      <c r="AO138" s="35">
        <v>2077000</v>
      </c>
      <c r="AP138" s="35">
        <v>1955000</v>
      </c>
    </row>
    <row r="139" spans="2:42" ht="33" customHeight="1" x14ac:dyDescent="0.25">
      <c r="B139" s="916" t="s">
        <v>273</v>
      </c>
      <c r="C139" s="917"/>
      <c r="D139" s="192"/>
      <c r="E139" s="191" t="s">
        <v>387</v>
      </c>
      <c r="F139" s="152"/>
      <c r="G139" s="527">
        <f t="shared" si="160"/>
        <v>1338</v>
      </c>
      <c r="H139" s="390">
        <v>1338</v>
      </c>
      <c r="I139" s="390">
        <v>0</v>
      </c>
      <c r="J139" s="390">
        <v>0</v>
      </c>
      <c r="K139" s="390">
        <v>0</v>
      </c>
      <c r="L139" s="390">
        <v>0</v>
      </c>
      <c r="M139" s="390">
        <v>0</v>
      </c>
      <c r="N139" s="391">
        <v>0</v>
      </c>
      <c r="O139" s="525">
        <f t="shared" si="161"/>
        <v>0</v>
      </c>
      <c r="P139" s="395">
        <v>0</v>
      </c>
      <c r="Q139" s="390">
        <v>0</v>
      </c>
      <c r="R139" s="390">
        <v>0</v>
      </c>
      <c r="S139" s="390" t="s">
        <v>914</v>
      </c>
      <c r="T139" s="390" t="s">
        <v>914</v>
      </c>
      <c r="U139" s="390" t="s">
        <v>914</v>
      </c>
      <c r="V139" s="390" t="s">
        <v>914</v>
      </c>
      <c r="W139" s="518">
        <f t="shared" si="162"/>
        <v>0</v>
      </c>
      <c r="X139" s="35">
        <v>0</v>
      </c>
      <c r="Y139" s="35">
        <v>0</v>
      </c>
      <c r="Z139" s="35">
        <v>0</v>
      </c>
      <c r="AA139" s="29"/>
      <c r="AB139" s="29"/>
      <c r="AC139" s="29"/>
      <c r="AD139" s="30"/>
      <c r="AE139" s="518">
        <f t="shared" si="163"/>
        <v>0</v>
      </c>
      <c r="AF139" s="35">
        <v>0</v>
      </c>
      <c r="AG139" s="35">
        <v>0</v>
      </c>
      <c r="AH139" s="35">
        <v>0</v>
      </c>
      <c r="AI139" s="29"/>
      <c r="AJ139" s="29"/>
      <c r="AK139" s="29"/>
      <c r="AL139" s="29"/>
      <c r="AM139" s="31"/>
      <c r="AN139" s="186">
        <f t="shared" si="164"/>
        <v>-1338</v>
      </c>
      <c r="AO139" s="35">
        <v>0</v>
      </c>
      <c r="AP139" s="35">
        <v>0</v>
      </c>
    </row>
    <row r="140" spans="2:42" x14ac:dyDescent="0.25">
      <c r="B140" s="916" t="s">
        <v>278</v>
      </c>
      <c r="C140" s="917"/>
      <c r="D140" s="192"/>
      <c r="E140" s="151" t="s">
        <v>239</v>
      </c>
      <c r="F140" s="152"/>
      <c r="G140" s="527">
        <f t="shared" si="160"/>
        <v>2376.4</v>
      </c>
      <c r="H140" s="390">
        <v>0</v>
      </c>
      <c r="I140" s="390">
        <v>0</v>
      </c>
      <c r="J140" s="390">
        <v>2376.4</v>
      </c>
      <c r="K140" s="390">
        <v>0</v>
      </c>
      <c r="L140" s="390">
        <v>0</v>
      </c>
      <c r="M140" s="390">
        <v>0</v>
      </c>
      <c r="N140" s="391">
        <v>0</v>
      </c>
      <c r="O140" s="525">
        <f t="shared" si="161"/>
        <v>0</v>
      </c>
      <c r="P140" s="395">
        <v>0</v>
      </c>
      <c r="Q140" s="390">
        <v>0</v>
      </c>
      <c r="R140" s="390">
        <v>0</v>
      </c>
      <c r="S140" s="390" t="s">
        <v>914</v>
      </c>
      <c r="T140" s="390" t="s">
        <v>914</v>
      </c>
      <c r="U140" s="390" t="s">
        <v>914</v>
      </c>
      <c r="V140" s="390" t="s">
        <v>914</v>
      </c>
      <c r="W140" s="518">
        <f t="shared" si="162"/>
        <v>0</v>
      </c>
      <c r="X140" s="35">
        <v>0</v>
      </c>
      <c r="Y140" s="35">
        <v>0</v>
      </c>
      <c r="Z140" s="35">
        <v>0</v>
      </c>
      <c r="AA140" s="29"/>
      <c r="AB140" s="29"/>
      <c r="AC140" s="29"/>
      <c r="AD140" s="30"/>
      <c r="AE140" s="518">
        <f t="shared" si="163"/>
        <v>0</v>
      </c>
      <c r="AF140" s="35">
        <v>0</v>
      </c>
      <c r="AG140" s="35">
        <v>0</v>
      </c>
      <c r="AH140" s="35">
        <v>0</v>
      </c>
      <c r="AI140" s="29"/>
      <c r="AJ140" s="29"/>
      <c r="AK140" s="29"/>
      <c r="AL140" s="29"/>
      <c r="AM140" s="31"/>
      <c r="AN140" s="186">
        <f t="shared" si="164"/>
        <v>-2376.4</v>
      </c>
      <c r="AO140" s="35">
        <v>0</v>
      </c>
      <c r="AP140" s="35">
        <v>0</v>
      </c>
    </row>
    <row r="141" spans="2:42" x14ac:dyDescent="0.25">
      <c r="B141" s="892" t="s">
        <v>279</v>
      </c>
      <c r="C141" s="893"/>
      <c r="D141" s="502"/>
      <c r="E141" s="151" t="s">
        <v>240</v>
      </c>
      <c r="F141" s="152"/>
      <c r="G141" s="527">
        <f>SUM(G142:G146)</f>
        <v>990557.29999999993</v>
      </c>
      <c r="H141" s="558">
        <f t="shared" ref="H141:N141" si="165">SUM(H142:H146)</f>
        <v>494837.02</v>
      </c>
      <c r="I141" s="558">
        <f t="shared" si="165"/>
        <v>205166.02999999997</v>
      </c>
      <c r="J141" s="558">
        <f t="shared" si="165"/>
        <v>290554.24999999994</v>
      </c>
      <c r="K141" s="558">
        <f t="shared" si="165"/>
        <v>0</v>
      </c>
      <c r="L141" s="558">
        <f t="shared" si="165"/>
        <v>0</v>
      </c>
      <c r="M141" s="558">
        <f t="shared" si="165"/>
        <v>0</v>
      </c>
      <c r="N141" s="559">
        <f t="shared" si="165"/>
        <v>0</v>
      </c>
      <c r="O141" s="525">
        <f>SUM(O142:O146)</f>
        <v>1080000</v>
      </c>
      <c r="P141" s="395">
        <f>SUM(P142:P146)</f>
        <v>450000</v>
      </c>
      <c r="Q141" s="558">
        <f t="shared" ref="Q141:V141" si="166">SUM(Q142:Q146)</f>
        <v>320000</v>
      </c>
      <c r="R141" s="558">
        <f t="shared" si="166"/>
        <v>310000</v>
      </c>
      <c r="S141" s="558">
        <f t="shared" si="166"/>
        <v>0</v>
      </c>
      <c r="T141" s="558">
        <f t="shared" si="166"/>
        <v>0</v>
      </c>
      <c r="U141" s="558">
        <f t="shared" si="166"/>
        <v>0</v>
      </c>
      <c r="V141" s="558">
        <f t="shared" si="166"/>
        <v>0</v>
      </c>
      <c r="W141" s="518">
        <f>SUM(W142:W146)</f>
        <v>740000</v>
      </c>
      <c r="X141" s="560">
        <f t="shared" ref="X141:AD141" si="167">SUM(X142:X146)</f>
        <v>220000</v>
      </c>
      <c r="Y141" s="560">
        <f t="shared" si="167"/>
        <v>210000</v>
      </c>
      <c r="Z141" s="560">
        <f t="shared" si="167"/>
        <v>310000</v>
      </c>
      <c r="AA141" s="560">
        <f t="shared" si="167"/>
        <v>0</v>
      </c>
      <c r="AB141" s="560">
        <f t="shared" si="167"/>
        <v>0</v>
      </c>
      <c r="AC141" s="560">
        <f t="shared" si="167"/>
        <v>0</v>
      </c>
      <c r="AD141" s="561">
        <f t="shared" si="167"/>
        <v>0</v>
      </c>
      <c r="AE141" s="518">
        <f>SUM(AE142:AE146)</f>
        <v>750000</v>
      </c>
      <c r="AF141" s="560">
        <f t="shared" ref="AF141:AK141" si="168">SUM(AF142:AF146)</f>
        <v>230000</v>
      </c>
      <c r="AG141" s="560">
        <f t="shared" si="168"/>
        <v>210000</v>
      </c>
      <c r="AH141" s="560">
        <f t="shared" si="168"/>
        <v>310000</v>
      </c>
      <c r="AI141" s="560">
        <f t="shared" si="168"/>
        <v>0</v>
      </c>
      <c r="AJ141" s="560">
        <f t="shared" si="168"/>
        <v>0</v>
      </c>
      <c r="AK141" s="560">
        <f t="shared" si="168"/>
        <v>0</v>
      </c>
      <c r="AL141" s="560">
        <f t="shared" ref="AL141" si="169">SUM(AL142:AL146)</f>
        <v>0</v>
      </c>
      <c r="AM141" s="562"/>
      <c r="AN141" s="186">
        <f t="shared" si="164"/>
        <v>-240557.29999999993</v>
      </c>
      <c r="AO141" s="560">
        <f t="shared" ref="AO141:AP141" si="170">SUM(AO142:AO146)</f>
        <v>750000</v>
      </c>
      <c r="AP141" s="563">
        <f t="shared" si="170"/>
        <v>750000</v>
      </c>
    </row>
    <row r="142" spans="2:42" x14ac:dyDescent="0.25">
      <c r="B142" s="894" t="s">
        <v>5</v>
      </c>
      <c r="C142" s="167" t="s">
        <v>161</v>
      </c>
      <c r="D142" s="167"/>
      <c r="E142" s="897" t="s">
        <v>240</v>
      </c>
      <c r="F142" s="152" t="s">
        <v>55</v>
      </c>
      <c r="G142" s="531">
        <f t="shared" ref="G142:G155" si="171">SUM(H142:N142)</f>
        <v>954983.29999999993</v>
      </c>
      <c r="H142" s="390">
        <v>473492.62</v>
      </c>
      <c r="I142" s="390">
        <v>198051.22999999998</v>
      </c>
      <c r="J142" s="390">
        <v>283439.44999999995</v>
      </c>
      <c r="K142" s="390">
        <v>0</v>
      </c>
      <c r="L142" s="390">
        <v>0</v>
      </c>
      <c r="M142" s="390">
        <v>0</v>
      </c>
      <c r="N142" s="391">
        <v>0</v>
      </c>
      <c r="O142" s="526">
        <f t="shared" ref="O142:O146" si="172">SUM(P142:V142)</f>
        <v>1000000</v>
      </c>
      <c r="P142" s="392">
        <v>400000</v>
      </c>
      <c r="Q142" s="390">
        <v>300000</v>
      </c>
      <c r="R142" s="390">
        <v>300000</v>
      </c>
      <c r="S142" s="390" t="s">
        <v>914</v>
      </c>
      <c r="T142" s="390" t="s">
        <v>914</v>
      </c>
      <c r="U142" s="390" t="s">
        <v>914</v>
      </c>
      <c r="V142" s="390" t="s">
        <v>914</v>
      </c>
      <c r="W142" s="519">
        <f t="shared" ref="W142:W146" si="173">SUM(X142:AD142)</f>
        <v>700000</v>
      </c>
      <c r="X142" s="35">
        <v>200000</v>
      </c>
      <c r="Y142" s="35">
        <v>200000</v>
      </c>
      <c r="Z142" s="35">
        <v>300000</v>
      </c>
      <c r="AA142" s="32"/>
      <c r="AB142" s="32"/>
      <c r="AC142" s="32"/>
      <c r="AD142" s="33"/>
      <c r="AE142" s="519">
        <f t="shared" ref="AE142:AE146" si="174">SUM(AF142:AL142)</f>
        <v>700000</v>
      </c>
      <c r="AF142" s="35">
        <v>200000</v>
      </c>
      <c r="AG142" s="35">
        <v>200000</v>
      </c>
      <c r="AH142" s="35">
        <v>300000</v>
      </c>
      <c r="AI142" s="32"/>
      <c r="AJ142" s="32"/>
      <c r="AK142" s="32"/>
      <c r="AL142" s="32"/>
      <c r="AM142" s="34"/>
      <c r="AN142" s="184">
        <f t="shared" si="164"/>
        <v>-254983.29999999993</v>
      </c>
      <c r="AO142" s="35">
        <v>700000</v>
      </c>
      <c r="AP142" s="35">
        <v>700000</v>
      </c>
    </row>
    <row r="143" spans="2:42" x14ac:dyDescent="0.25">
      <c r="B143" s="895"/>
      <c r="C143" s="167" t="s">
        <v>162</v>
      </c>
      <c r="D143" s="167"/>
      <c r="E143" s="898"/>
      <c r="F143" s="152" t="s">
        <v>61</v>
      </c>
      <c r="G143" s="531">
        <f t="shared" si="171"/>
        <v>35574</v>
      </c>
      <c r="H143" s="390">
        <v>21344.400000000001</v>
      </c>
      <c r="I143" s="390">
        <v>7114.8</v>
      </c>
      <c r="J143" s="390">
        <v>7114.8</v>
      </c>
      <c r="K143" s="390">
        <v>0</v>
      </c>
      <c r="L143" s="390">
        <v>0</v>
      </c>
      <c r="M143" s="390">
        <v>0</v>
      </c>
      <c r="N143" s="391">
        <v>0</v>
      </c>
      <c r="O143" s="526">
        <f t="shared" si="172"/>
        <v>80000</v>
      </c>
      <c r="P143" s="392">
        <v>50000</v>
      </c>
      <c r="Q143" s="390">
        <v>20000</v>
      </c>
      <c r="R143" s="390">
        <v>10000</v>
      </c>
      <c r="S143" s="390" t="s">
        <v>914</v>
      </c>
      <c r="T143" s="390" t="s">
        <v>914</v>
      </c>
      <c r="U143" s="390" t="s">
        <v>914</v>
      </c>
      <c r="V143" s="390" t="s">
        <v>914</v>
      </c>
      <c r="W143" s="519">
        <f t="shared" si="173"/>
        <v>40000</v>
      </c>
      <c r="X143" s="35">
        <v>20000</v>
      </c>
      <c r="Y143" s="35">
        <v>10000</v>
      </c>
      <c r="Z143" s="35">
        <v>10000</v>
      </c>
      <c r="AA143" s="32"/>
      <c r="AB143" s="32"/>
      <c r="AC143" s="32"/>
      <c r="AD143" s="33"/>
      <c r="AE143" s="519">
        <f t="shared" si="174"/>
        <v>50000</v>
      </c>
      <c r="AF143" s="35">
        <v>30000</v>
      </c>
      <c r="AG143" s="35">
        <v>10000</v>
      </c>
      <c r="AH143" s="35">
        <v>10000</v>
      </c>
      <c r="AI143" s="32"/>
      <c r="AJ143" s="32"/>
      <c r="AK143" s="32"/>
      <c r="AL143" s="32"/>
      <c r="AM143" s="34"/>
      <c r="AN143" s="184">
        <f t="shared" si="164"/>
        <v>14426</v>
      </c>
      <c r="AO143" s="35">
        <v>50000</v>
      </c>
      <c r="AP143" s="35">
        <v>50000</v>
      </c>
    </row>
    <row r="144" spans="2:42" x14ac:dyDescent="0.25">
      <c r="B144" s="895"/>
      <c r="C144" s="167" t="s">
        <v>163</v>
      </c>
      <c r="D144" s="167"/>
      <c r="E144" s="898"/>
      <c r="F144" s="152" t="s">
        <v>65</v>
      </c>
      <c r="G144" s="531">
        <f t="shared" si="171"/>
        <v>0</v>
      </c>
      <c r="H144" s="390">
        <v>0</v>
      </c>
      <c r="I144" s="390">
        <v>0</v>
      </c>
      <c r="J144" s="390">
        <v>0</v>
      </c>
      <c r="K144" s="390">
        <v>0</v>
      </c>
      <c r="L144" s="390">
        <v>0</v>
      </c>
      <c r="M144" s="390">
        <v>0</v>
      </c>
      <c r="N144" s="391">
        <v>0</v>
      </c>
      <c r="O144" s="526">
        <f t="shared" si="172"/>
        <v>0</v>
      </c>
      <c r="P144" s="392">
        <v>0</v>
      </c>
      <c r="Q144" s="390">
        <v>0</v>
      </c>
      <c r="R144" s="390">
        <v>0</v>
      </c>
      <c r="S144" s="390" t="s">
        <v>914</v>
      </c>
      <c r="T144" s="390" t="s">
        <v>914</v>
      </c>
      <c r="U144" s="390" t="s">
        <v>914</v>
      </c>
      <c r="V144" s="390" t="s">
        <v>914</v>
      </c>
      <c r="W144" s="519">
        <f t="shared" si="173"/>
        <v>0</v>
      </c>
      <c r="X144" s="35">
        <v>0</v>
      </c>
      <c r="Y144" s="35">
        <v>0</v>
      </c>
      <c r="Z144" s="35">
        <v>0</v>
      </c>
      <c r="AA144" s="32"/>
      <c r="AB144" s="32"/>
      <c r="AC144" s="32"/>
      <c r="AD144" s="33"/>
      <c r="AE144" s="519">
        <f t="shared" si="174"/>
        <v>0</v>
      </c>
      <c r="AF144" s="35">
        <v>0</v>
      </c>
      <c r="AG144" s="35">
        <v>0</v>
      </c>
      <c r="AH144" s="35">
        <v>0</v>
      </c>
      <c r="AI144" s="32"/>
      <c r="AJ144" s="32"/>
      <c r="AK144" s="32"/>
      <c r="AL144" s="32"/>
      <c r="AM144" s="34"/>
      <c r="AN144" s="184">
        <f t="shared" si="164"/>
        <v>0</v>
      </c>
      <c r="AO144" s="35">
        <v>0</v>
      </c>
      <c r="AP144" s="35">
        <v>0</v>
      </c>
    </row>
    <row r="145" spans="2:42" ht="25.5" x14ac:dyDescent="0.25">
      <c r="B145" s="895"/>
      <c r="C145" s="167" t="s">
        <v>164</v>
      </c>
      <c r="D145" s="167"/>
      <c r="E145" s="898"/>
      <c r="F145" s="152" t="s">
        <v>67</v>
      </c>
      <c r="G145" s="531">
        <f t="shared" si="171"/>
        <v>0</v>
      </c>
      <c r="H145" s="390">
        <v>0</v>
      </c>
      <c r="I145" s="390">
        <v>0</v>
      </c>
      <c r="J145" s="390">
        <v>0</v>
      </c>
      <c r="K145" s="390">
        <v>0</v>
      </c>
      <c r="L145" s="390">
        <v>0</v>
      </c>
      <c r="M145" s="390">
        <v>0</v>
      </c>
      <c r="N145" s="391">
        <v>0</v>
      </c>
      <c r="O145" s="520">
        <f t="shared" si="172"/>
        <v>0</v>
      </c>
      <c r="P145" s="396">
        <v>0</v>
      </c>
      <c r="Q145" s="397">
        <v>0</v>
      </c>
      <c r="R145" s="397">
        <v>0</v>
      </c>
      <c r="S145" s="397" t="s">
        <v>914</v>
      </c>
      <c r="T145" s="397" t="s">
        <v>914</v>
      </c>
      <c r="U145" s="397" t="s">
        <v>914</v>
      </c>
      <c r="V145" s="397" t="s">
        <v>914</v>
      </c>
      <c r="W145" s="520" t="s">
        <v>401</v>
      </c>
      <c r="X145" s="116" t="s">
        <v>401</v>
      </c>
      <c r="Y145" s="116" t="s">
        <v>401</v>
      </c>
      <c r="Z145" s="116" t="s">
        <v>401</v>
      </c>
      <c r="AA145" s="116" t="s">
        <v>401</v>
      </c>
      <c r="AB145" s="116" t="s">
        <v>401</v>
      </c>
      <c r="AC145" s="116" t="s">
        <v>401</v>
      </c>
      <c r="AD145" s="116" t="s">
        <v>401</v>
      </c>
      <c r="AE145" s="520" t="s">
        <v>401</v>
      </c>
      <c r="AF145" s="116" t="s">
        <v>401</v>
      </c>
      <c r="AG145" s="116" t="s">
        <v>401</v>
      </c>
      <c r="AH145" s="116" t="s">
        <v>401</v>
      </c>
      <c r="AI145" s="116" t="s">
        <v>401</v>
      </c>
      <c r="AJ145" s="116" t="s">
        <v>401</v>
      </c>
      <c r="AK145" s="116" t="s">
        <v>401</v>
      </c>
      <c r="AL145" s="116" t="s">
        <v>401</v>
      </c>
      <c r="AM145" s="34"/>
      <c r="AN145" s="184">
        <f>0-G145</f>
        <v>0</v>
      </c>
      <c r="AO145" s="116" t="s">
        <v>401</v>
      </c>
      <c r="AP145" s="116" t="s">
        <v>401</v>
      </c>
    </row>
    <row r="146" spans="2:42" ht="15.75" customHeight="1" x14ac:dyDescent="0.25">
      <c r="B146" s="896"/>
      <c r="C146" s="167" t="s">
        <v>23</v>
      </c>
      <c r="D146" s="167"/>
      <c r="E146" s="899"/>
      <c r="F146" s="152"/>
      <c r="G146" s="531">
        <f t="shared" si="171"/>
        <v>0</v>
      </c>
      <c r="H146" s="390">
        <v>0</v>
      </c>
      <c r="I146" s="390">
        <v>0</v>
      </c>
      <c r="J146" s="390">
        <v>0</v>
      </c>
      <c r="K146" s="390">
        <v>0</v>
      </c>
      <c r="L146" s="390">
        <v>0</v>
      </c>
      <c r="M146" s="390">
        <v>0</v>
      </c>
      <c r="N146" s="391">
        <v>0</v>
      </c>
      <c r="O146" s="526">
        <f t="shared" si="172"/>
        <v>0</v>
      </c>
      <c r="P146" s="392">
        <v>0</v>
      </c>
      <c r="Q146" s="390">
        <v>0</v>
      </c>
      <c r="R146" s="390">
        <v>0</v>
      </c>
      <c r="S146" s="390" t="s">
        <v>914</v>
      </c>
      <c r="T146" s="390" t="s">
        <v>914</v>
      </c>
      <c r="U146" s="390" t="s">
        <v>914</v>
      </c>
      <c r="V146" s="390" t="s">
        <v>914</v>
      </c>
      <c r="W146" s="519">
        <f t="shared" si="173"/>
        <v>0</v>
      </c>
      <c r="X146" s="35">
        <v>0</v>
      </c>
      <c r="Y146" s="35">
        <v>0</v>
      </c>
      <c r="Z146" s="35">
        <v>0</v>
      </c>
      <c r="AA146" s="32"/>
      <c r="AB146" s="32"/>
      <c r="AC146" s="32"/>
      <c r="AD146" s="33"/>
      <c r="AE146" s="519">
        <f t="shared" si="174"/>
        <v>0</v>
      </c>
      <c r="AF146" s="35">
        <v>0</v>
      </c>
      <c r="AG146" s="35">
        <v>0</v>
      </c>
      <c r="AH146" s="35">
        <v>0</v>
      </c>
      <c r="AI146" s="32"/>
      <c r="AJ146" s="32"/>
      <c r="AK146" s="32"/>
      <c r="AL146" s="32"/>
      <c r="AM146" s="34"/>
      <c r="AN146" s="184">
        <f t="shared" ref="AN146:AN155" si="175">AE146-G146</f>
        <v>0</v>
      </c>
      <c r="AO146" s="35">
        <v>0</v>
      </c>
      <c r="AP146" s="35">
        <v>0</v>
      </c>
    </row>
    <row r="147" spans="2:42" x14ac:dyDescent="0.25">
      <c r="B147" s="918" t="s">
        <v>8</v>
      </c>
      <c r="C147" s="919"/>
      <c r="D147" s="510"/>
      <c r="E147" s="4"/>
      <c r="F147" s="3"/>
      <c r="G147" s="87">
        <f>SUM(G148:G150)</f>
        <v>0</v>
      </c>
      <c r="H147" s="85">
        <f>SUM(H148:H150)</f>
        <v>0</v>
      </c>
      <c r="I147" s="85">
        <f t="shared" ref="I147:N147" si="176">SUM(I148:I150)</f>
        <v>0</v>
      </c>
      <c r="J147" s="85">
        <f t="shared" si="176"/>
        <v>0</v>
      </c>
      <c r="K147" s="85">
        <f t="shared" si="176"/>
        <v>0</v>
      </c>
      <c r="L147" s="85">
        <f t="shared" si="176"/>
        <v>0</v>
      </c>
      <c r="M147" s="85">
        <f t="shared" si="176"/>
        <v>0</v>
      </c>
      <c r="N147" s="86">
        <f t="shared" si="176"/>
        <v>0</v>
      </c>
      <c r="O147" s="88">
        <f>SUM(O148:O150)</f>
        <v>0</v>
      </c>
      <c r="P147" s="89">
        <f t="shared" ref="P147:V147" si="177">SUM(P148:P150)</f>
        <v>0</v>
      </c>
      <c r="Q147" s="85">
        <f t="shared" si="177"/>
        <v>0</v>
      </c>
      <c r="R147" s="85">
        <f t="shared" si="177"/>
        <v>0</v>
      </c>
      <c r="S147" s="85">
        <f t="shared" si="177"/>
        <v>0</v>
      </c>
      <c r="T147" s="85">
        <f t="shared" si="177"/>
        <v>0</v>
      </c>
      <c r="U147" s="85">
        <f t="shared" si="177"/>
        <v>0</v>
      </c>
      <c r="V147" s="85">
        <f t="shared" si="177"/>
        <v>0</v>
      </c>
      <c r="W147" s="21">
        <f>SUM(W148:W150)</f>
        <v>0</v>
      </c>
      <c r="X147" s="22">
        <f t="shared" ref="X147:AD147" si="178">SUM(X148:X150)</f>
        <v>0</v>
      </c>
      <c r="Y147" s="22">
        <f t="shared" si="178"/>
        <v>0</v>
      </c>
      <c r="Z147" s="22">
        <f t="shared" si="178"/>
        <v>0</v>
      </c>
      <c r="AA147" s="22">
        <f t="shared" si="178"/>
        <v>0</v>
      </c>
      <c r="AB147" s="22">
        <f t="shared" si="178"/>
        <v>0</v>
      </c>
      <c r="AC147" s="22">
        <f t="shared" si="178"/>
        <v>0</v>
      </c>
      <c r="AD147" s="23">
        <f t="shared" si="178"/>
        <v>0</v>
      </c>
      <c r="AE147" s="21">
        <f>SUM(AE148:AE150)</f>
        <v>0</v>
      </c>
      <c r="AF147" s="22">
        <f t="shared" ref="AF147:AK147" si="179">SUM(AF148:AF150)</f>
        <v>0</v>
      </c>
      <c r="AG147" s="22">
        <f t="shared" si="179"/>
        <v>0</v>
      </c>
      <c r="AH147" s="22">
        <f t="shared" si="179"/>
        <v>0</v>
      </c>
      <c r="AI147" s="22">
        <f t="shared" si="179"/>
        <v>0</v>
      </c>
      <c r="AJ147" s="22">
        <f t="shared" si="179"/>
        <v>0</v>
      </c>
      <c r="AK147" s="22">
        <f t="shared" si="179"/>
        <v>0</v>
      </c>
      <c r="AL147" s="22">
        <f t="shared" ref="AL147" si="180">SUM(AL148:AL150)</f>
        <v>0</v>
      </c>
      <c r="AM147" s="24"/>
      <c r="AN147" s="25">
        <f t="shared" si="175"/>
        <v>0</v>
      </c>
      <c r="AO147" s="22">
        <f t="shared" ref="AO147:AP147" si="181">SUM(AO148:AO150)</f>
        <v>0</v>
      </c>
      <c r="AP147" s="78">
        <f t="shared" si="181"/>
        <v>0</v>
      </c>
    </row>
    <row r="148" spans="2:42" x14ac:dyDescent="0.25">
      <c r="B148" s="870" t="s">
        <v>280</v>
      </c>
      <c r="C148" s="871"/>
      <c r="D148" s="182"/>
      <c r="E148" s="151" t="s">
        <v>241</v>
      </c>
      <c r="F148" s="198"/>
      <c r="G148" s="527">
        <f t="shared" si="171"/>
        <v>0</v>
      </c>
      <c r="H148" s="390">
        <v>0</v>
      </c>
      <c r="I148" s="390">
        <v>0</v>
      </c>
      <c r="J148" s="390">
        <v>0</v>
      </c>
      <c r="K148" s="390">
        <v>0</v>
      </c>
      <c r="L148" s="390">
        <v>0</v>
      </c>
      <c r="M148" s="390">
        <v>0</v>
      </c>
      <c r="N148" s="391">
        <v>0</v>
      </c>
      <c r="O148" s="525">
        <f t="shared" ref="O148:O150" si="182">SUM(P148:V148)</f>
        <v>0</v>
      </c>
      <c r="P148" s="395">
        <v>0</v>
      </c>
      <c r="Q148" s="390">
        <v>0</v>
      </c>
      <c r="R148" s="390">
        <v>0</v>
      </c>
      <c r="S148" s="390" t="s">
        <v>914</v>
      </c>
      <c r="T148" s="390" t="s">
        <v>914</v>
      </c>
      <c r="U148" s="390" t="s">
        <v>914</v>
      </c>
      <c r="V148" s="390" t="s">
        <v>914</v>
      </c>
      <c r="W148" s="518">
        <f t="shared" ref="W148:W150" si="183">SUM(X148:AD148)</f>
        <v>0</v>
      </c>
      <c r="X148" s="35">
        <v>0</v>
      </c>
      <c r="Y148" s="35">
        <v>0</v>
      </c>
      <c r="Z148" s="35">
        <v>0</v>
      </c>
      <c r="AA148" s="29"/>
      <c r="AB148" s="29"/>
      <c r="AC148" s="29"/>
      <c r="AD148" s="30"/>
      <c r="AE148" s="518">
        <f t="shared" ref="AE148:AE150" si="184">SUM(AF148:AL148)</f>
        <v>0</v>
      </c>
      <c r="AF148" s="35">
        <v>0</v>
      </c>
      <c r="AG148" s="35">
        <v>0</v>
      </c>
      <c r="AH148" s="35">
        <v>0</v>
      </c>
      <c r="AI148" s="29"/>
      <c r="AJ148" s="29"/>
      <c r="AK148" s="29"/>
      <c r="AL148" s="29"/>
      <c r="AM148" s="31"/>
      <c r="AN148" s="186">
        <f t="shared" si="175"/>
        <v>0</v>
      </c>
      <c r="AO148" s="35">
        <v>0</v>
      </c>
      <c r="AP148" s="35">
        <v>0</v>
      </c>
    </row>
    <row r="149" spans="2:42" x14ac:dyDescent="0.25">
      <c r="B149" s="870" t="s">
        <v>281</v>
      </c>
      <c r="C149" s="871"/>
      <c r="D149" s="182"/>
      <c r="E149" s="151" t="s">
        <v>242</v>
      </c>
      <c r="F149" s="152"/>
      <c r="G149" s="527">
        <f t="shared" si="171"/>
        <v>0</v>
      </c>
      <c r="H149" s="390">
        <v>0</v>
      </c>
      <c r="I149" s="390">
        <v>0</v>
      </c>
      <c r="J149" s="390">
        <v>0</v>
      </c>
      <c r="K149" s="390">
        <v>0</v>
      </c>
      <c r="L149" s="390">
        <v>0</v>
      </c>
      <c r="M149" s="390">
        <v>0</v>
      </c>
      <c r="N149" s="391">
        <v>0</v>
      </c>
      <c r="O149" s="525">
        <f t="shared" si="182"/>
        <v>0</v>
      </c>
      <c r="P149" s="395">
        <v>0</v>
      </c>
      <c r="Q149" s="390">
        <v>0</v>
      </c>
      <c r="R149" s="390">
        <v>0</v>
      </c>
      <c r="S149" s="390" t="s">
        <v>914</v>
      </c>
      <c r="T149" s="390" t="s">
        <v>914</v>
      </c>
      <c r="U149" s="390" t="s">
        <v>914</v>
      </c>
      <c r="V149" s="390" t="s">
        <v>914</v>
      </c>
      <c r="W149" s="518">
        <f t="shared" si="183"/>
        <v>0</v>
      </c>
      <c r="X149" s="35">
        <v>0</v>
      </c>
      <c r="Y149" s="35">
        <v>0</v>
      </c>
      <c r="Z149" s="35">
        <v>0</v>
      </c>
      <c r="AA149" s="29"/>
      <c r="AB149" s="29"/>
      <c r="AC149" s="29"/>
      <c r="AD149" s="30"/>
      <c r="AE149" s="518">
        <f t="shared" si="184"/>
        <v>0</v>
      </c>
      <c r="AF149" s="35">
        <v>0</v>
      </c>
      <c r="AG149" s="35">
        <v>0</v>
      </c>
      <c r="AH149" s="35">
        <v>0</v>
      </c>
      <c r="AI149" s="29"/>
      <c r="AJ149" s="29"/>
      <c r="AK149" s="29"/>
      <c r="AL149" s="29"/>
      <c r="AM149" s="31"/>
      <c r="AN149" s="186">
        <f t="shared" si="175"/>
        <v>0</v>
      </c>
      <c r="AO149" s="35">
        <v>0</v>
      </c>
      <c r="AP149" s="35">
        <v>0</v>
      </c>
    </row>
    <row r="150" spans="2:42" ht="30.75" customHeight="1" x14ac:dyDescent="0.25">
      <c r="B150" s="916" t="s">
        <v>282</v>
      </c>
      <c r="C150" s="917"/>
      <c r="D150" s="192"/>
      <c r="E150" s="191" t="s">
        <v>243</v>
      </c>
      <c r="F150" s="152"/>
      <c r="G150" s="527">
        <f t="shared" si="171"/>
        <v>0</v>
      </c>
      <c r="H150" s="390">
        <v>0</v>
      </c>
      <c r="I150" s="390">
        <v>0</v>
      </c>
      <c r="J150" s="390">
        <v>0</v>
      </c>
      <c r="K150" s="390">
        <v>0</v>
      </c>
      <c r="L150" s="390">
        <v>0</v>
      </c>
      <c r="M150" s="390">
        <v>0</v>
      </c>
      <c r="N150" s="391">
        <v>0</v>
      </c>
      <c r="O150" s="525">
        <f t="shared" si="182"/>
        <v>0</v>
      </c>
      <c r="P150" s="395">
        <v>0</v>
      </c>
      <c r="Q150" s="390">
        <v>0</v>
      </c>
      <c r="R150" s="390">
        <v>0</v>
      </c>
      <c r="S150" s="390" t="s">
        <v>914</v>
      </c>
      <c r="T150" s="390" t="s">
        <v>914</v>
      </c>
      <c r="U150" s="390" t="s">
        <v>914</v>
      </c>
      <c r="V150" s="390" t="s">
        <v>914</v>
      </c>
      <c r="W150" s="518">
        <f t="shared" si="183"/>
        <v>0</v>
      </c>
      <c r="X150" s="35">
        <v>0</v>
      </c>
      <c r="Y150" s="35">
        <v>0</v>
      </c>
      <c r="Z150" s="35">
        <v>0</v>
      </c>
      <c r="AA150" s="29"/>
      <c r="AB150" s="29"/>
      <c r="AC150" s="29"/>
      <c r="AD150" s="30"/>
      <c r="AE150" s="518">
        <f t="shared" si="184"/>
        <v>0</v>
      </c>
      <c r="AF150" s="35">
        <v>0</v>
      </c>
      <c r="AG150" s="35">
        <v>0</v>
      </c>
      <c r="AH150" s="35">
        <v>0</v>
      </c>
      <c r="AI150" s="29"/>
      <c r="AJ150" s="29"/>
      <c r="AK150" s="29"/>
      <c r="AL150" s="29"/>
      <c r="AM150" s="31"/>
      <c r="AN150" s="186">
        <f t="shared" si="175"/>
        <v>0</v>
      </c>
      <c r="AO150" s="35">
        <v>0</v>
      </c>
      <c r="AP150" s="35">
        <v>0</v>
      </c>
    </row>
    <row r="151" spans="2:42" x14ac:dyDescent="0.25">
      <c r="B151" s="925" t="s">
        <v>9</v>
      </c>
      <c r="C151" s="926"/>
      <c r="D151" s="513"/>
      <c r="E151" s="4"/>
      <c r="F151" s="1"/>
      <c r="G151" s="87">
        <f>SUM(G152)</f>
        <v>0</v>
      </c>
      <c r="H151" s="85">
        <f t="shared" ref="H151:AL151" si="185">SUM(H152)</f>
        <v>0</v>
      </c>
      <c r="I151" s="85">
        <f t="shared" si="185"/>
        <v>0</v>
      </c>
      <c r="J151" s="85">
        <f t="shared" si="185"/>
        <v>0</v>
      </c>
      <c r="K151" s="85">
        <f t="shared" si="185"/>
        <v>0</v>
      </c>
      <c r="L151" s="85">
        <f t="shared" si="185"/>
        <v>0</v>
      </c>
      <c r="M151" s="85">
        <f t="shared" si="185"/>
        <v>0</v>
      </c>
      <c r="N151" s="86">
        <f t="shared" si="185"/>
        <v>0</v>
      </c>
      <c r="O151" s="88">
        <f>SUM(O152)</f>
        <v>0</v>
      </c>
      <c r="P151" s="89">
        <f t="shared" si="185"/>
        <v>0</v>
      </c>
      <c r="Q151" s="85">
        <f t="shared" si="185"/>
        <v>0</v>
      </c>
      <c r="R151" s="85">
        <f t="shared" si="185"/>
        <v>0</v>
      </c>
      <c r="S151" s="85">
        <f t="shared" si="185"/>
        <v>0</v>
      </c>
      <c r="T151" s="85">
        <f t="shared" si="185"/>
        <v>0</v>
      </c>
      <c r="U151" s="85">
        <f t="shared" si="185"/>
        <v>0</v>
      </c>
      <c r="V151" s="85">
        <f t="shared" si="185"/>
        <v>0</v>
      </c>
      <c r="W151" s="21">
        <f>SUM(W152)</f>
        <v>0</v>
      </c>
      <c r="X151" s="22">
        <f t="shared" si="185"/>
        <v>0</v>
      </c>
      <c r="Y151" s="22">
        <f t="shared" si="185"/>
        <v>0</v>
      </c>
      <c r="Z151" s="22">
        <f t="shared" si="185"/>
        <v>0</v>
      </c>
      <c r="AA151" s="22">
        <f t="shared" si="185"/>
        <v>0</v>
      </c>
      <c r="AB151" s="22">
        <f t="shared" si="185"/>
        <v>0</v>
      </c>
      <c r="AC151" s="22">
        <f t="shared" si="185"/>
        <v>0</v>
      </c>
      <c r="AD151" s="23">
        <f t="shared" si="185"/>
        <v>0</v>
      </c>
      <c r="AE151" s="21">
        <f>SUM(AE152)</f>
        <v>0</v>
      </c>
      <c r="AF151" s="22">
        <f t="shared" si="185"/>
        <v>0</v>
      </c>
      <c r="AG151" s="22">
        <f t="shared" si="185"/>
        <v>0</v>
      </c>
      <c r="AH151" s="22">
        <f t="shared" si="185"/>
        <v>0</v>
      </c>
      <c r="AI151" s="22">
        <f t="shared" si="185"/>
        <v>0</v>
      </c>
      <c r="AJ151" s="22">
        <f t="shared" si="185"/>
        <v>0</v>
      </c>
      <c r="AK151" s="22">
        <f t="shared" si="185"/>
        <v>0</v>
      </c>
      <c r="AL151" s="22">
        <f t="shared" si="185"/>
        <v>0</v>
      </c>
      <c r="AM151" s="24"/>
      <c r="AN151" s="25">
        <f t="shared" si="175"/>
        <v>0</v>
      </c>
      <c r="AO151" s="22">
        <f t="shared" ref="AO151:AP151" si="186">SUM(AO152)</f>
        <v>0</v>
      </c>
      <c r="AP151" s="78">
        <f t="shared" si="186"/>
        <v>0</v>
      </c>
    </row>
    <row r="152" spans="2:42" x14ac:dyDescent="0.25">
      <c r="B152" s="916" t="s">
        <v>283</v>
      </c>
      <c r="C152" s="917"/>
      <c r="D152" s="192"/>
      <c r="E152" s="151" t="s">
        <v>244</v>
      </c>
      <c r="F152" s="152"/>
      <c r="G152" s="527">
        <f t="shared" si="171"/>
        <v>0</v>
      </c>
      <c r="H152" s="390">
        <v>0</v>
      </c>
      <c r="I152" s="390">
        <v>0</v>
      </c>
      <c r="J152" s="390">
        <v>0</v>
      </c>
      <c r="K152" s="390">
        <v>0</v>
      </c>
      <c r="L152" s="390">
        <v>0</v>
      </c>
      <c r="M152" s="390">
        <v>0</v>
      </c>
      <c r="N152" s="391">
        <v>0</v>
      </c>
      <c r="O152" s="525">
        <f t="shared" ref="O152" si="187">SUM(P152:V152)</f>
        <v>0</v>
      </c>
      <c r="P152" s="395">
        <v>0</v>
      </c>
      <c r="Q152" s="390">
        <v>0</v>
      </c>
      <c r="R152" s="390">
        <v>0</v>
      </c>
      <c r="S152" s="390" t="s">
        <v>914</v>
      </c>
      <c r="T152" s="390" t="s">
        <v>914</v>
      </c>
      <c r="U152" s="390" t="s">
        <v>914</v>
      </c>
      <c r="V152" s="390" t="s">
        <v>914</v>
      </c>
      <c r="W152" s="518">
        <f t="shared" ref="W152" si="188">SUM(X152:AD152)</f>
        <v>0</v>
      </c>
      <c r="X152" s="35">
        <v>0</v>
      </c>
      <c r="Y152" s="35">
        <v>0</v>
      </c>
      <c r="Z152" s="35">
        <v>0</v>
      </c>
      <c r="AA152" s="29"/>
      <c r="AB152" s="29"/>
      <c r="AC152" s="29"/>
      <c r="AD152" s="30"/>
      <c r="AE152" s="518">
        <f t="shared" ref="AE152" si="189">SUM(AF152:AL152)</f>
        <v>0</v>
      </c>
      <c r="AF152" s="35">
        <v>0</v>
      </c>
      <c r="AG152" s="35">
        <v>0</v>
      </c>
      <c r="AH152" s="35">
        <v>0</v>
      </c>
      <c r="AI152" s="29"/>
      <c r="AJ152" s="29"/>
      <c r="AK152" s="29"/>
      <c r="AL152" s="29"/>
      <c r="AM152" s="31"/>
      <c r="AN152" s="186">
        <f t="shared" si="175"/>
        <v>0</v>
      </c>
      <c r="AO152" s="35">
        <v>0</v>
      </c>
      <c r="AP152" s="35">
        <v>0</v>
      </c>
    </row>
    <row r="153" spans="2:42" x14ac:dyDescent="0.25">
      <c r="B153" s="918" t="s">
        <v>10</v>
      </c>
      <c r="C153" s="919"/>
      <c r="D153" s="510"/>
      <c r="E153" s="4"/>
      <c r="F153" s="3"/>
      <c r="G153" s="87">
        <f>SUM(G154:G155)</f>
        <v>0</v>
      </c>
      <c r="H153" s="85">
        <f t="shared" ref="H153:N153" si="190">SUM(H154:H155)</f>
        <v>0</v>
      </c>
      <c r="I153" s="85">
        <f t="shared" si="190"/>
        <v>0</v>
      </c>
      <c r="J153" s="85">
        <f t="shared" si="190"/>
        <v>0</v>
      </c>
      <c r="K153" s="85">
        <f t="shared" si="190"/>
        <v>0</v>
      </c>
      <c r="L153" s="85">
        <f t="shared" si="190"/>
        <v>0</v>
      </c>
      <c r="M153" s="85">
        <f t="shared" si="190"/>
        <v>0</v>
      </c>
      <c r="N153" s="86">
        <f t="shared" si="190"/>
        <v>0</v>
      </c>
      <c r="O153" s="88">
        <f>SUM(O154:O155)</f>
        <v>0</v>
      </c>
      <c r="P153" s="89">
        <f t="shared" ref="P153:V153" si="191">SUM(P154:P155)</f>
        <v>0</v>
      </c>
      <c r="Q153" s="85">
        <f t="shared" si="191"/>
        <v>0</v>
      </c>
      <c r="R153" s="85">
        <f t="shared" si="191"/>
        <v>0</v>
      </c>
      <c r="S153" s="85">
        <f t="shared" si="191"/>
        <v>0</v>
      </c>
      <c r="T153" s="85">
        <f t="shared" si="191"/>
        <v>0</v>
      </c>
      <c r="U153" s="85">
        <f t="shared" si="191"/>
        <v>0</v>
      </c>
      <c r="V153" s="85">
        <f t="shared" si="191"/>
        <v>0</v>
      </c>
      <c r="W153" s="21">
        <f>SUM(W154:W155)</f>
        <v>0</v>
      </c>
      <c r="X153" s="22">
        <f t="shared" ref="X153:AD153" si="192">SUM(X154:X155)</f>
        <v>0</v>
      </c>
      <c r="Y153" s="22">
        <f t="shared" si="192"/>
        <v>0</v>
      </c>
      <c r="Z153" s="22">
        <f t="shared" si="192"/>
        <v>0</v>
      </c>
      <c r="AA153" s="22">
        <f t="shared" si="192"/>
        <v>0</v>
      </c>
      <c r="AB153" s="22">
        <f t="shared" si="192"/>
        <v>0</v>
      </c>
      <c r="AC153" s="22">
        <f t="shared" si="192"/>
        <v>0</v>
      </c>
      <c r="AD153" s="23">
        <f t="shared" si="192"/>
        <v>0</v>
      </c>
      <c r="AE153" s="21">
        <f>SUM(AE154:AE155)</f>
        <v>0</v>
      </c>
      <c r="AF153" s="22">
        <f t="shared" ref="AF153:AK153" si="193">SUM(AF154:AF155)</f>
        <v>0</v>
      </c>
      <c r="AG153" s="22">
        <f t="shared" si="193"/>
        <v>0</v>
      </c>
      <c r="AH153" s="22">
        <f t="shared" si="193"/>
        <v>0</v>
      </c>
      <c r="AI153" s="22">
        <f t="shared" si="193"/>
        <v>0</v>
      </c>
      <c r="AJ153" s="22">
        <f t="shared" si="193"/>
        <v>0</v>
      </c>
      <c r="AK153" s="22">
        <f t="shared" si="193"/>
        <v>0</v>
      </c>
      <c r="AL153" s="22">
        <f t="shared" ref="AL153" si="194">SUM(AL154:AL155)</f>
        <v>0</v>
      </c>
      <c r="AM153" s="24"/>
      <c r="AN153" s="25">
        <f t="shared" si="175"/>
        <v>0</v>
      </c>
      <c r="AO153" s="22">
        <f t="shared" ref="AO153:AP153" si="195">SUM(AO154:AO155)</f>
        <v>0</v>
      </c>
      <c r="AP153" s="78">
        <f t="shared" si="195"/>
        <v>0</v>
      </c>
    </row>
    <row r="154" spans="2:42" x14ac:dyDescent="0.25">
      <c r="B154" s="870" t="s">
        <v>284</v>
      </c>
      <c r="C154" s="871"/>
      <c r="D154" s="182"/>
      <c r="E154" s="151" t="s">
        <v>245</v>
      </c>
      <c r="F154" s="152"/>
      <c r="G154" s="527">
        <f t="shared" si="171"/>
        <v>0</v>
      </c>
      <c r="H154" s="390">
        <v>0</v>
      </c>
      <c r="I154" s="390">
        <v>0</v>
      </c>
      <c r="J154" s="390">
        <v>0</v>
      </c>
      <c r="K154" s="390">
        <v>0</v>
      </c>
      <c r="L154" s="390">
        <v>0</v>
      </c>
      <c r="M154" s="390">
        <v>0</v>
      </c>
      <c r="N154" s="391">
        <v>0</v>
      </c>
      <c r="O154" s="525">
        <f t="shared" ref="O154:O155" si="196">SUM(P154:V154)</f>
        <v>0</v>
      </c>
      <c r="P154" s="395">
        <v>0</v>
      </c>
      <c r="Q154" s="390">
        <v>0</v>
      </c>
      <c r="R154" s="390">
        <v>0</v>
      </c>
      <c r="S154" s="390" t="s">
        <v>914</v>
      </c>
      <c r="T154" s="390" t="s">
        <v>914</v>
      </c>
      <c r="U154" s="390" t="s">
        <v>914</v>
      </c>
      <c r="V154" s="390" t="s">
        <v>914</v>
      </c>
      <c r="W154" s="518">
        <f t="shared" ref="W154:W155" si="197">SUM(X154:AD154)</f>
        <v>0</v>
      </c>
      <c r="X154" s="35">
        <v>0</v>
      </c>
      <c r="Y154" s="35">
        <v>0</v>
      </c>
      <c r="Z154" s="35">
        <v>0</v>
      </c>
      <c r="AA154" s="29"/>
      <c r="AB154" s="29"/>
      <c r="AC154" s="29"/>
      <c r="AD154" s="30"/>
      <c r="AE154" s="518">
        <f t="shared" ref="AE154:AE155" si="198">SUM(AF154:AL154)</f>
        <v>0</v>
      </c>
      <c r="AF154" s="35">
        <v>0</v>
      </c>
      <c r="AG154" s="35">
        <v>0</v>
      </c>
      <c r="AH154" s="35">
        <v>0</v>
      </c>
      <c r="AI154" s="29"/>
      <c r="AJ154" s="29"/>
      <c r="AK154" s="29"/>
      <c r="AL154" s="29"/>
      <c r="AM154" s="31"/>
      <c r="AN154" s="186">
        <f t="shared" si="175"/>
        <v>0</v>
      </c>
      <c r="AO154" s="35">
        <v>0</v>
      </c>
      <c r="AP154" s="35">
        <v>0</v>
      </c>
    </row>
    <row r="155" spans="2:42" ht="15.75" thickBot="1" x14ac:dyDescent="0.3">
      <c r="B155" s="927" t="s">
        <v>285</v>
      </c>
      <c r="C155" s="928"/>
      <c r="D155" s="200"/>
      <c r="E155" s="201" t="s">
        <v>246</v>
      </c>
      <c r="F155" s="202"/>
      <c r="G155" s="532">
        <f t="shared" si="171"/>
        <v>0</v>
      </c>
      <c r="H155" s="390">
        <v>0</v>
      </c>
      <c r="I155" s="390">
        <v>0</v>
      </c>
      <c r="J155" s="390">
        <v>0</v>
      </c>
      <c r="K155" s="390">
        <v>0</v>
      </c>
      <c r="L155" s="390">
        <v>0</v>
      </c>
      <c r="M155" s="390">
        <v>0</v>
      </c>
      <c r="N155" s="391">
        <v>0</v>
      </c>
      <c r="O155" s="528">
        <f t="shared" si="196"/>
        <v>0</v>
      </c>
      <c r="P155" s="398">
        <v>0</v>
      </c>
      <c r="Q155" s="390">
        <v>0</v>
      </c>
      <c r="R155" s="390">
        <v>0</v>
      </c>
      <c r="S155" s="390" t="s">
        <v>914</v>
      </c>
      <c r="T155" s="390" t="s">
        <v>914</v>
      </c>
      <c r="U155" s="390" t="s">
        <v>914</v>
      </c>
      <c r="V155" s="390" t="s">
        <v>914</v>
      </c>
      <c r="W155" s="521">
        <f t="shared" si="197"/>
        <v>0</v>
      </c>
      <c r="X155" s="35">
        <v>0</v>
      </c>
      <c r="Y155" s="35">
        <v>0</v>
      </c>
      <c r="Z155" s="35">
        <v>0</v>
      </c>
      <c r="AA155" s="38"/>
      <c r="AB155" s="38"/>
      <c r="AC155" s="38"/>
      <c r="AD155" s="39"/>
      <c r="AE155" s="521">
        <f t="shared" si="198"/>
        <v>0</v>
      </c>
      <c r="AF155" s="35">
        <v>0</v>
      </c>
      <c r="AG155" s="35">
        <v>0</v>
      </c>
      <c r="AH155" s="35">
        <v>0</v>
      </c>
      <c r="AI155" s="38"/>
      <c r="AJ155" s="38"/>
      <c r="AK155" s="38"/>
      <c r="AL155" s="38"/>
      <c r="AM155" s="40"/>
      <c r="AN155" s="210">
        <f t="shared" si="175"/>
        <v>0</v>
      </c>
      <c r="AO155" s="35">
        <v>0</v>
      </c>
      <c r="AP155" s="35">
        <v>0</v>
      </c>
    </row>
    <row r="156" spans="2:42" ht="4.5" customHeight="1" thickTop="1" thickBot="1" x14ac:dyDescent="0.3">
      <c r="B156" s="5"/>
      <c r="C156" s="6"/>
      <c r="D156" s="6"/>
      <c r="E156" s="7"/>
      <c r="F156" s="8"/>
      <c r="G156" s="533"/>
      <c r="H156" s="42"/>
      <c r="I156" s="42"/>
      <c r="J156" s="42"/>
      <c r="K156" s="42"/>
      <c r="L156" s="42"/>
      <c r="M156" s="42"/>
      <c r="N156" s="42"/>
      <c r="O156" s="529"/>
      <c r="P156" s="42"/>
      <c r="Q156" s="42"/>
      <c r="R156" s="42"/>
      <c r="S156" s="42"/>
      <c r="T156" s="42"/>
      <c r="U156" s="42"/>
      <c r="V156" s="42"/>
      <c r="W156" s="522"/>
      <c r="X156" s="41"/>
      <c r="Y156" s="41"/>
      <c r="Z156" s="41"/>
      <c r="AA156" s="41"/>
      <c r="AB156" s="41"/>
      <c r="AC156" s="41"/>
      <c r="AD156" s="41"/>
      <c r="AE156" s="522"/>
      <c r="AF156" s="41"/>
      <c r="AG156" s="41"/>
      <c r="AH156" s="41"/>
      <c r="AI156" s="41"/>
      <c r="AJ156" s="41"/>
      <c r="AK156" s="41"/>
      <c r="AL156" s="41"/>
      <c r="AM156" s="42"/>
      <c r="AN156" s="515"/>
      <c r="AO156" s="41"/>
      <c r="AP156" s="43"/>
    </row>
    <row r="157" spans="2:42" ht="16.5" thickTop="1" x14ac:dyDescent="0.25">
      <c r="B157" s="929" t="s">
        <v>11</v>
      </c>
      <c r="C157" s="930"/>
      <c r="D157" s="503"/>
      <c r="E157" s="339"/>
      <c r="F157" s="340"/>
      <c r="G157" s="412">
        <f t="shared" ref="G157:O157" si="199">SUM(G158,G206,G210)</f>
        <v>92580330.060000002</v>
      </c>
      <c r="H157" s="410">
        <f t="shared" si="199"/>
        <v>62589405.109999999</v>
      </c>
      <c r="I157" s="410">
        <f t="shared" si="199"/>
        <v>13021100.189999999</v>
      </c>
      <c r="J157" s="410">
        <f t="shared" si="199"/>
        <v>16969824.759999998</v>
      </c>
      <c r="K157" s="410">
        <f t="shared" si="199"/>
        <v>0</v>
      </c>
      <c r="L157" s="410">
        <f t="shared" si="199"/>
        <v>0</v>
      </c>
      <c r="M157" s="410">
        <f t="shared" si="199"/>
        <v>0</v>
      </c>
      <c r="N157" s="411">
        <f t="shared" si="199"/>
        <v>0</v>
      </c>
      <c r="O157" s="414">
        <f t="shared" si="199"/>
        <v>90064000</v>
      </c>
      <c r="P157" s="415">
        <f>SUM(P158,P206,P210)</f>
        <v>61488000</v>
      </c>
      <c r="Q157" s="410">
        <f t="shared" ref="Q157:V157" si="200">SUM(Q158,Q206,Q210)</f>
        <v>12972000</v>
      </c>
      <c r="R157" s="410">
        <f t="shared" si="200"/>
        <v>15604000</v>
      </c>
      <c r="S157" s="410">
        <f t="shared" si="200"/>
        <v>0</v>
      </c>
      <c r="T157" s="410">
        <f t="shared" si="200"/>
        <v>0</v>
      </c>
      <c r="U157" s="410">
        <f t="shared" si="200"/>
        <v>0</v>
      </c>
      <c r="V157" s="410">
        <f t="shared" si="200"/>
        <v>0</v>
      </c>
      <c r="W157" s="409">
        <f>W158+W206+W210</f>
        <v>88216300</v>
      </c>
      <c r="X157" s="416">
        <f t="shared" ref="X157:AD157" si="201">X158+X206+X210</f>
        <v>59578835</v>
      </c>
      <c r="Y157" s="416">
        <f t="shared" si="201"/>
        <v>12961251</v>
      </c>
      <c r="Z157" s="416">
        <f t="shared" si="201"/>
        <v>15676214</v>
      </c>
      <c r="AA157" s="416">
        <f t="shared" si="201"/>
        <v>0</v>
      </c>
      <c r="AB157" s="416">
        <f t="shared" si="201"/>
        <v>0</v>
      </c>
      <c r="AC157" s="416">
        <f t="shared" si="201"/>
        <v>0</v>
      </c>
      <c r="AD157" s="417">
        <f t="shared" si="201"/>
        <v>0</v>
      </c>
      <c r="AE157" s="409">
        <f>AE158+AE206+AE210</f>
        <v>128772000</v>
      </c>
      <c r="AF157" s="416">
        <f t="shared" ref="AF157:AK157" si="202">AF158+AF206+AF210</f>
        <v>77204000</v>
      </c>
      <c r="AG157" s="416">
        <f t="shared" si="202"/>
        <v>19916000</v>
      </c>
      <c r="AH157" s="416">
        <f t="shared" si="202"/>
        <v>31652000</v>
      </c>
      <c r="AI157" s="416">
        <f t="shared" si="202"/>
        <v>0</v>
      </c>
      <c r="AJ157" s="416">
        <f t="shared" si="202"/>
        <v>0</v>
      </c>
      <c r="AK157" s="416">
        <f t="shared" si="202"/>
        <v>0</v>
      </c>
      <c r="AL157" s="416">
        <f t="shared" ref="AL157" si="203">AL158+AL206+AL210</f>
        <v>0</v>
      </c>
      <c r="AM157" s="413"/>
      <c r="AN157" s="418">
        <f t="shared" ref="AN157:AN188" si="204">AE157-G157</f>
        <v>36191669.939999998</v>
      </c>
      <c r="AO157" s="416">
        <f>AO158+AO206+AO210</f>
        <v>128728000</v>
      </c>
      <c r="AP157" s="419">
        <f t="shared" ref="AP157" si="205">AP158+AP206+AP210</f>
        <v>128606000</v>
      </c>
    </row>
    <row r="158" spans="2:42" x14ac:dyDescent="0.25">
      <c r="B158" s="931" t="s">
        <v>12</v>
      </c>
      <c r="C158" s="932"/>
      <c r="D158" s="514"/>
      <c r="E158" s="4"/>
      <c r="F158" s="1"/>
      <c r="G158" s="87">
        <f t="shared" ref="G158:O158" si="206">SUM(G159,G160,G182,G189,G190,G191,G192,G193,G194,G195,G202)</f>
        <v>28886848.25</v>
      </c>
      <c r="H158" s="85">
        <f t="shared" si="206"/>
        <v>18594221.059999999</v>
      </c>
      <c r="I158" s="85">
        <f t="shared" si="206"/>
        <v>2552464.98</v>
      </c>
      <c r="J158" s="85">
        <f t="shared" si="206"/>
        <v>7740162.21</v>
      </c>
      <c r="K158" s="85">
        <f t="shared" si="206"/>
        <v>0</v>
      </c>
      <c r="L158" s="85">
        <f t="shared" si="206"/>
        <v>0</v>
      </c>
      <c r="M158" s="85">
        <f t="shared" si="206"/>
        <v>0</v>
      </c>
      <c r="N158" s="86">
        <f t="shared" si="206"/>
        <v>0</v>
      </c>
      <c r="O158" s="88">
        <f t="shared" si="206"/>
        <v>33160000</v>
      </c>
      <c r="P158" s="89">
        <f>SUM(P159,P160,P182,P189,P190,P191,P192,P193,P194,P195,P202)</f>
        <v>23292000</v>
      </c>
      <c r="Q158" s="85">
        <f t="shared" ref="Q158:V158" si="207">SUM(Q159,Q160,Q182,Q189,Q190,Q191,Q192,Q193,Q194,Q195,Q202)</f>
        <v>2346000</v>
      </c>
      <c r="R158" s="85">
        <f t="shared" si="207"/>
        <v>7522000</v>
      </c>
      <c r="S158" s="85">
        <f t="shared" si="207"/>
        <v>0</v>
      </c>
      <c r="T158" s="85">
        <f t="shared" si="207"/>
        <v>0</v>
      </c>
      <c r="U158" s="85">
        <f t="shared" si="207"/>
        <v>0</v>
      </c>
      <c r="V158" s="85">
        <f t="shared" si="207"/>
        <v>0</v>
      </c>
      <c r="W158" s="21">
        <f>W159+W160+W182+W189+W190+W191+W192+W193+W194+W195+W202</f>
        <v>32436000</v>
      </c>
      <c r="X158" s="22">
        <f t="shared" ref="X158:AD158" si="208">X159+X160+X182+X189+X190+X191+X192+X193+X194+X195+X202</f>
        <v>21124000</v>
      </c>
      <c r="Y158" s="22">
        <f t="shared" si="208"/>
        <v>3307000</v>
      </c>
      <c r="Z158" s="22">
        <f t="shared" si="208"/>
        <v>8005000</v>
      </c>
      <c r="AA158" s="22">
        <f t="shared" si="208"/>
        <v>0</v>
      </c>
      <c r="AB158" s="22">
        <f t="shared" si="208"/>
        <v>0</v>
      </c>
      <c r="AC158" s="22">
        <f t="shared" si="208"/>
        <v>0</v>
      </c>
      <c r="AD158" s="23">
        <f t="shared" si="208"/>
        <v>0</v>
      </c>
      <c r="AE158" s="21">
        <f>AE159+AE160+AE182+AE189+AE190+AE191+AE192+AE193+AE194+AE195+AE202</f>
        <v>37002000</v>
      </c>
      <c r="AF158" s="22">
        <f t="shared" ref="AF158:AK158" si="209">AF159+AF160+AF182+AF189+AF190+AF191+AF192+AF193+AF194+AF195+AF202</f>
        <v>23558000</v>
      </c>
      <c r="AG158" s="22">
        <f t="shared" si="209"/>
        <v>3697000</v>
      </c>
      <c r="AH158" s="22">
        <f t="shared" si="209"/>
        <v>9747000</v>
      </c>
      <c r="AI158" s="22">
        <f t="shared" si="209"/>
        <v>0</v>
      </c>
      <c r="AJ158" s="22">
        <f t="shared" si="209"/>
        <v>0</v>
      </c>
      <c r="AK158" s="22">
        <f t="shared" si="209"/>
        <v>0</v>
      </c>
      <c r="AL158" s="22">
        <f t="shared" ref="AL158" si="210">AL159+AL160+AL182+AL189+AL190+AL191+AL192+AL193+AL194+AL195+AL202</f>
        <v>0</v>
      </c>
      <c r="AM158" s="24"/>
      <c r="AN158" s="25">
        <f t="shared" si="204"/>
        <v>8115151.75</v>
      </c>
      <c r="AO158" s="22">
        <f>AO159+AO160+AO182+AO189+AO190+AO191+AO192+AO193+AO194+AO195+AO202</f>
        <v>37002000</v>
      </c>
      <c r="AP158" s="78">
        <f t="shared" ref="AP158" si="211">AP159+AP160+AP182+AP189+AP190+AP191+AP192+AP193+AP194+AP195+AP202</f>
        <v>37002000</v>
      </c>
    </row>
    <row r="159" spans="2:42" x14ac:dyDescent="0.25">
      <c r="B159" s="933" t="s">
        <v>286</v>
      </c>
      <c r="C159" s="934"/>
      <c r="D159" s="215"/>
      <c r="E159" s="151" t="s">
        <v>247</v>
      </c>
      <c r="F159" s="152"/>
      <c r="G159" s="527">
        <f>SUM(H159:N159)</f>
        <v>0</v>
      </c>
      <c r="H159" s="390">
        <v>0</v>
      </c>
      <c r="I159" s="390">
        <v>0</v>
      </c>
      <c r="J159" s="390">
        <v>0</v>
      </c>
      <c r="K159" s="390">
        <v>0</v>
      </c>
      <c r="L159" s="390">
        <v>0</v>
      </c>
      <c r="M159" s="390">
        <v>0</v>
      </c>
      <c r="N159" s="391">
        <v>0</v>
      </c>
      <c r="O159" s="525">
        <f t="shared" ref="O159" si="212">SUM(P159:V159)</f>
        <v>0</v>
      </c>
      <c r="P159" s="395">
        <v>0</v>
      </c>
      <c r="Q159" s="390">
        <v>0</v>
      </c>
      <c r="R159" s="390">
        <v>0</v>
      </c>
      <c r="S159" s="390" t="s">
        <v>914</v>
      </c>
      <c r="T159" s="390" t="s">
        <v>914</v>
      </c>
      <c r="U159" s="390" t="s">
        <v>914</v>
      </c>
      <c r="V159" s="390" t="s">
        <v>914</v>
      </c>
      <c r="W159" s="518">
        <f t="shared" ref="W159" si="213">SUM(X159:AD159)</f>
        <v>0</v>
      </c>
      <c r="X159" s="35">
        <v>0</v>
      </c>
      <c r="Y159" s="35">
        <v>0</v>
      </c>
      <c r="Z159" s="35">
        <v>0</v>
      </c>
      <c r="AA159" s="29"/>
      <c r="AB159" s="29"/>
      <c r="AC159" s="29"/>
      <c r="AD159" s="30"/>
      <c r="AE159" s="518">
        <f t="shared" ref="AE159" si="214">SUM(AF159:AL159)</f>
        <v>0</v>
      </c>
      <c r="AF159" s="35">
        <v>0</v>
      </c>
      <c r="AG159" s="35">
        <v>0</v>
      </c>
      <c r="AH159" s="35">
        <v>0</v>
      </c>
      <c r="AI159" s="29"/>
      <c r="AJ159" s="29"/>
      <c r="AK159" s="29"/>
      <c r="AL159" s="29"/>
      <c r="AM159" s="31"/>
      <c r="AN159" s="186">
        <f t="shared" si="204"/>
        <v>0</v>
      </c>
      <c r="AO159" s="35">
        <v>0</v>
      </c>
      <c r="AP159" s="35">
        <v>0</v>
      </c>
    </row>
    <row r="160" spans="2:42" x14ac:dyDescent="0.25">
      <c r="B160" s="933" t="s">
        <v>287</v>
      </c>
      <c r="C160" s="934"/>
      <c r="D160" s="504"/>
      <c r="E160" s="151" t="s">
        <v>248</v>
      </c>
      <c r="F160" s="152"/>
      <c r="G160" s="527">
        <f>SUM(G161:G181)</f>
        <v>28663090.48</v>
      </c>
      <c r="H160" s="558">
        <f t="shared" ref="H160:N160" si="215">SUM(H161:H181)</f>
        <v>18449570.639999997</v>
      </c>
      <c r="I160" s="558">
        <f t="shared" si="215"/>
        <v>2495020.2999999998</v>
      </c>
      <c r="J160" s="558">
        <f t="shared" si="215"/>
        <v>7718499.54</v>
      </c>
      <c r="K160" s="558">
        <f t="shared" si="215"/>
        <v>0</v>
      </c>
      <c r="L160" s="558">
        <f t="shared" si="215"/>
        <v>0</v>
      </c>
      <c r="M160" s="558">
        <f t="shared" si="215"/>
        <v>0</v>
      </c>
      <c r="N160" s="559">
        <f t="shared" si="215"/>
        <v>0</v>
      </c>
      <c r="O160" s="525">
        <f>SUM(O161:O181)</f>
        <v>33108000</v>
      </c>
      <c r="P160" s="395">
        <f t="shared" ref="P160:V160" si="216">SUM(P161:P181)</f>
        <v>23274000</v>
      </c>
      <c r="Q160" s="558">
        <f t="shared" si="216"/>
        <v>2329000</v>
      </c>
      <c r="R160" s="558">
        <f t="shared" si="216"/>
        <v>7505000</v>
      </c>
      <c r="S160" s="558">
        <f t="shared" si="216"/>
        <v>0</v>
      </c>
      <c r="T160" s="558">
        <f t="shared" si="216"/>
        <v>0</v>
      </c>
      <c r="U160" s="558">
        <f t="shared" si="216"/>
        <v>0</v>
      </c>
      <c r="V160" s="558">
        <f t="shared" si="216"/>
        <v>0</v>
      </c>
      <c r="W160" s="518">
        <f>SUM(W161:W181)</f>
        <v>32354000</v>
      </c>
      <c r="X160" s="560">
        <f t="shared" ref="X160:AD160" si="217">SUM(X161:X181)</f>
        <v>21094000</v>
      </c>
      <c r="Y160" s="560">
        <f t="shared" si="217"/>
        <v>3280000</v>
      </c>
      <c r="Z160" s="560">
        <f t="shared" si="217"/>
        <v>7980000</v>
      </c>
      <c r="AA160" s="560">
        <f t="shared" si="217"/>
        <v>0</v>
      </c>
      <c r="AB160" s="560">
        <f t="shared" si="217"/>
        <v>0</v>
      </c>
      <c r="AC160" s="560">
        <f t="shared" si="217"/>
        <v>0</v>
      </c>
      <c r="AD160" s="561">
        <f t="shared" si="217"/>
        <v>0</v>
      </c>
      <c r="AE160" s="518">
        <f>SUM(AE161:AE181)</f>
        <v>36950000</v>
      </c>
      <c r="AF160" s="560">
        <f t="shared" ref="AF160:AK160" si="218">SUM(AF161:AF181)</f>
        <v>23540000</v>
      </c>
      <c r="AG160" s="560">
        <f t="shared" si="218"/>
        <v>3680000</v>
      </c>
      <c r="AH160" s="560">
        <f t="shared" si="218"/>
        <v>9730000</v>
      </c>
      <c r="AI160" s="560">
        <f t="shared" si="218"/>
        <v>0</v>
      </c>
      <c r="AJ160" s="560">
        <f t="shared" si="218"/>
        <v>0</v>
      </c>
      <c r="AK160" s="560">
        <f t="shared" si="218"/>
        <v>0</v>
      </c>
      <c r="AL160" s="560">
        <f t="shared" ref="AL160" si="219">SUM(AL161:AL181)</f>
        <v>0</v>
      </c>
      <c r="AM160" s="562"/>
      <c r="AN160" s="186">
        <f t="shared" si="204"/>
        <v>8286909.5199999996</v>
      </c>
      <c r="AO160" s="560">
        <f>SUM(AO161:AO181)</f>
        <v>36950000</v>
      </c>
      <c r="AP160" s="563">
        <f t="shared" ref="AP160" si="220">SUM(AP161:AP181)</f>
        <v>36950000</v>
      </c>
    </row>
    <row r="161" spans="2:42" x14ac:dyDescent="0.25">
      <c r="B161" s="906" t="s">
        <v>5</v>
      </c>
      <c r="C161" s="167" t="s">
        <v>288</v>
      </c>
      <c r="D161" s="167"/>
      <c r="E161" s="897" t="s">
        <v>248</v>
      </c>
      <c r="F161" s="152" t="s">
        <v>55</v>
      </c>
      <c r="G161" s="531">
        <f t="shared" ref="G161:G205" si="221">SUM(H161:N161)</f>
        <v>13565904</v>
      </c>
      <c r="H161" s="390">
        <v>10852723.199999999</v>
      </c>
      <c r="I161" s="390">
        <v>1356590.4</v>
      </c>
      <c r="J161" s="390">
        <v>1356590.4</v>
      </c>
      <c r="K161" s="390">
        <v>0</v>
      </c>
      <c r="L161" s="390">
        <v>0</v>
      </c>
      <c r="M161" s="390">
        <v>0</v>
      </c>
      <c r="N161" s="391">
        <v>0</v>
      </c>
      <c r="O161" s="526">
        <f t="shared" ref="O161:O181" si="222">SUM(P161:V161)</f>
        <v>18073000</v>
      </c>
      <c r="P161" s="392">
        <v>15374000</v>
      </c>
      <c r="Q161" s="390">
        <v>1349000</v>
      </c>
      <c r="R161" s="390">
        <v>1350000</v>
      </c>
      <c r="S161" s="390" t="s">
        <v>914</v>
      </c>
      <c r="T161" s="390" t="s">
        <v>914</v>
      </c>
      <c r="U161" s="390" t="s">
        <v>914</v>
      </c>
      <c r="V161" s="390" t="s">
        <v>914</v>
      </c>
      <c r="W161" s="519">
        <f t="shared" ref="W161:W181" si="223">SUM(X161:AD161)</f>
        <v>15500000</v>
      </c>
      <c r="X161" s="35">
        <v>12400000</v>
      </c>
      <c r="Y161" s="35">
        <v>1550000</v>
      </c>
      <c r="Z161" s="35">
        <v>1550000</v>
      </c>
      <c r="AA161" s="32"/>
      <c r="AB161" s="32"/>
      <c r="AC161" s="32"/>
      <c r="AD161" s="33"/>
      <c r="AE161" s="519">
        <f t="shared" ref="AE161:AE181" si="224">SUM(AF161:AL161)</f>
        <v>18500000</v>
      </c>
      <c r="AF161" s="35">
        <v>14800000</v>
      </c>
      <c r="AG161" s="35">
        <v>1850000</v>
      </c>
      <c r="AH161" s="35">
        <v>1850000</v>
      </c>
      <c r="AI161" s="32"/>
      <c r="AJ161" s="32"/>
      <c r="AK161" s="32"/>
      <c r="AL161" s="32"/>
      <c r="AM161" s="34"/>
      <c r="AN161" s="184">
        <f t="shared" si="204"/>
        <v>4934096</v>
      </c>
      <c r="AO161" s="35">
        <v>18500000</v>
      </c>
      <c r="AP161" s="35">
        <v>18500000</v>
      </c>
    </row>
    <row r="162" spans="2:42" x14ac:dyDescent="0.25">
      <c r="B162" s="907"/>
      <c r="C162" s="167" t="s">
        <v>165</v>
      </c>
      <c r="D162" s="167"/>
      <c r="E162" s="898"/>
      <c r="F162" s="152" t="s">
        <v>81</v>
      </c>
      <c r="G162" s="531">
        <f t="shared" si="221"/>
        <v>686979</v>
      </c>
      <c r="H162" s="390">
        <v>549583.19999999995</v>
      </c>
      <c r="I162" s="390">
        <v>68697.899999999994</v>
      </c>
      <c r="J162" s="390">
        <v>68697.899999999994</v>
      </c>
      <c r="K162" s="390">
        <v>0</v>
      </c>
      <c r="L162" s="390">
        <v>0</v>
      </c>
      <c r="M162" s="390">
        <v>0</v>
      </c>
      <c r="N162" s="391">
        <v>0</v>
      </c>
      <c r="O162" s="526">
        <f t="shared" si="222"/>
        <v>750000</v>
      </c>
      <c r="P162" s="392">
        <v>600000</v>
      </c>
      <c r="Q162" s="390">
        <v>75000</v>
      </c>
      <c r="R162" s="390">
        <v>75000</v>
      </c>
      <c r="S162" s="390" t="s">
        <v>914</v>
      </c>
      <c r="T162" s="390" t="s">
        <v>914</v>
      </c>
      <c r="U162" s="390" t="s">
        <v>914</v>
      </c>
      <c r="V162" s="390" t="s">
        <v>914</v>
      </c>
      <c r="W162" s="519">
        <f t="shared" si="223"/>
        <v>800000</v>
      </c>
      <c r="X162" s="35">
        <v>640000</v>
      </c>
      <c r="Y162" s="35">
        <v>80000</v>
      </c>
      <c r="Z162" s="35">
        <v>80000</v>
      </c>
      <c r="AA162" s="32"/>
      <c r="AB162" s="32"/>
      <c r="AC162" s="32"/>
      <c r="AD162" s="33"/>
      <c r="AE162" s="519">
        <f t="shared" si="224"/>
        <v>800000</v>
      </c>
      <c r="AF162" s="35">
        <v>640000</v>
      </c>
      <c r="AG162" s="35">
        <v>80000</v>
      </c>
      <c r="AH162" s="35">
        <v>80000</v>
      </c>
      <c r="AI162" s="32"/>
      <c r="AJ162" s="32"/>
      <c r="AK162" s="32"/>
      <c r="AL162" s="32"/>
      <c r="AM162" s="34"/>
      <c r="AN162" s="184">
        <f t="shared" si="204"/>
        <v>113021</v>
      </c>
      <c r="AO162" s="35">
        <v>800000</v>
      </c>
      <c r="AP162" s="35">
        <v>800000</v>
      </c>
    </row>
    <row r="163" spans="2:42" x14ac:dyDescent="0.25">
      <c r="B163" s="907"/>
      <c r="C163" s="167" t="s">
        <v>166</v>
      </c>
      <c r="D163" s="167"/>
      <c r="E163" s="898"/>
      <c r="F163" s="152" t="s">
        <v>83</v>
      </c>
      <c r="G163" s="531">
        <f t="shared" si="221"/>
        <v>0</v>
      </c>
      <c r="H163" s="390">
        <v>0</v>
      </c>
      <c r="I163" s="390">
        <v>0</v>
      </c>
      <c r="J163" s="390">
        <v>0</v>
      </c>
      <c r="K163" s="390">
        <v>0</v>
      </c>
      <c r="L163" s="390">
        <v>0</v>
      </c>
      <c r="M163" s="390">
        <v>0</v>
      </c>
      <c r="N163" s="391">
        <v>0</v>
      </c>
      <c r="O163" s="526">
        <f t="shared" si="222"/>
        <v>0</v>
      </c>
      <c r="P163" s="392">
        <v>0</v>
      </c>
      <c r="Q163" s="390">
        <v>0</v>
      </c>
      <c r="R163" s="390">
        <v>0</v>
      </c>
      <c r="S163" s="390" t="s">
        <v>914</v>
      </c>
      <c r="T163" s="390" t="s">
        <v>914</v>
      </c>
      <c r="U163" s="390" t="s">
        <v>914</v>
      </c>
      <c r="V163" s="390" t="s">
        <v>914</v>
      </c>
      <c r="W163" s="519">
        <f t="shared" si="223"/>
        <v>0</v>
      </c>
      <c r="X163" s="35">
        <v>0</v>
      </c>
      <c r="Y163" s="35">
        <v>0</v>
      </c>
      <c r="Z163" s="35">
        <v>0</v>
      </c>
      <c r="AA163" s="32"/>
      <c r="AB163" s="32"/>
      <c r="AC163" s="32"/>
      <c r="AD163" s="33"/>
      <c r="AE163" s="519">
        <f t="shared" si="224"/>
        <v>0</v>
      </c>
      <c r="AF163" s="35">
        <v>0</v>
      </c>
      <c r="AG163" s="35">
        <v>0</v>
      </c>
      <c r="AH163" s="35">
        <v>0</v>
      </c>
      <c r="AI163" s="32"/>
      <c r="AJ163" s="32"/>
      <c r="AK163" s="32"/>
      <c r="AL163" s="32"/>
      <c r="AM163" s="34"/>
      <c r="AN163" s="184">
        <f t="shared" si="204"/>
        <v>0</v>
      </c>
      <c r="AO163" s="35">
        <v>0</v>
      </c>
      <c r="AP163" s="35">
        <v>0</v>
      </c>
    </row>
    <row r="164" spans="2:42" x14ac:dyDescent="0.25">
      <c r="B164" s="907"/>
      <c r="C164" s="167" t="s">
        <v>167</v>
      </c>
      <c r="D164" s="167"/>
      <c r="E164" s="898"/>
      <c r="F164" s="152" t="s">
        <v>85</v>
      </c>
      <c r="G164" s="531">
        <f t="shared" si="221"/>
        <v>7990101</v>
      </c>
      <c r="H164" s="390">
        <v>6726576</v>
      </c>
      <c r="I164" s="390">
        <v>796677</v>
      </c>
      <c r="J164" s="390">
        <v>466848</v>
      </c>
      <c r="K164" s="390">
        <v>0</v>
      </c>
      <c r="L164" s="390">
        <v>0</v>
      </c>
      <c r="M164" s="390">
        <v>0</v>
      </c>
      <c r="N164" s="391">
        <v>0</v>
      </c>
      <c r="O164" s="526">
        <f t="shared" si="222"/>
        <v>8055000</v>
      </c>
      <c r="P164" s="392">
        <v>7000000</v>
      </c>
      <c r="Q164" s="390">
        <v>655000</v>
      </c>
      <c r="R164" s="390">
        <v>400000</v>
      </c>
      <c r="S164" s="390" t="s">
        <v>914</v>
      </c>
      <c r="T164" s="390" t="s">
        <v>914</v>
      </c>
      <c r="U164" s="390" t="s">
        <v>914</v>
      </c>
      <c r="V164" s="390" t="s">
        <v>914</v>
      </c>
      <c r="W164" s="519">
        <f t="shared" si="223"/>
        <v>9300000</v>
      </c>
      <c r="X164" s="35">
        <v>7600000</v>
      </c>
      <c r="Y164" s="35">
        <v>1100000</v>
      </c>
      <c r="Z164" s="35">
        <v>600000</v>
      </c>
      <c r="AA164" s="32"/>
      <c r="AB164" s="32"/>
      <c r="AC164" s="32"/>
      <c r="AD164" s="33"/>
      <c r="AE164" s="519">
        <f t="shared" si="224"/>
        <v>9550000</v>
      </c>
      <c r="AF164" s="35">
        <v>7700000</v>
      </c>
      <c r="AG164" s="35">
        <v>1200000</v>
      </c>
      <c r="AH164" s="35">
        <v>650000</v>
      </c>
      <c r="AI164" s="32"/>
      <c r="AJ164" s="32"/>
      <c r="AK164" s="32"/>
      <c r="AL164" s="32"/>
      <c r="AM164" s="34"/>
      <c r="AN164" s="184">
        <f t="shared" si="204"/>
        <v>1559899</v>
      </c>
      <c r="AO164" s="35">
        <v>9550000</v>
      </c>
      <c r="AP164" s="35">
        <v>9550000</v>
      </c>
    </row>
    <row r="165" spans="2:42" x14ac:dyDescent="0.25">
      <c r="B165" s="907"/>
      <c r="C165" s="167" t="s">
        <v>168</v>
      </c>
      <c r="D165" s="167"/>
      <c r="E165" s="898"/>
      <c r="F165" s="152" t="s">
        <v>87</v>
      </c>
      <c r="G165" s="531">
        <f t="shared" si="221"/>
        <v>0</v>
      </c>
      <c r="H165" s="390">
        <v>0</v>
      </c>
      <c r="I165" s="390">
        <v>0</v>
      </c>
      <c r="J165" s="390">
        <v>0</v>
      </c>
      <c r="K165" s="390">
        <v>0</v>
      </c>
      <c r="L165" s="390">
        <v>0</v>
      </c>
      <c r="M165" s="390">
        <v>0</v>
      </c>
      <c r="N165" s="391">
        <v>0</v>
      </c>
      <c r="O165" s="526">
        <f t="shared" si="222"/>
        <v>0</v>
      </c>
      <c r="P165" s="392">
        <v>0</v>
      </c>
      <c r="Q165" s="390">
        <v>0</v>
      </c>
      <c r="R165" s="390">
        <v>0</v>
      </c>
      <c r="S165" s="390" t="s">
        <v>914</v>
      </c>
      <c r="T165" s="390" t="s">
        <v>914</v>
      </c>
      <c r="U165" s="390" t="s">
        <v>914</v>
      </c>
      <c r="V165" s="390" t="s">
        <v>914</v>
      </c>
      <c r="W165" s="519">
        <f t="shared" si="223"/>
        <v>0</v>
      </c>
      <c r="X165" s="35">
        <v>0</v>
      </c>
      <c r="Y165" s="35">
        <v>0</v>
      </c>
      <c r="Z165" s="35">
        <v>0</v>
      </c>
      <c r="AA165" s="32"/>
      <c r="AB165" s="32"/>
      <c r="AC165" s="32"/>
      <c r="AD165" s="33"/>
      <c r="AE165" s="519">
        <f t="shared" si="224"/>
        <v>0</v>
      </c>
      <c r="AF165" s="35">
        <v>0</v>
      </c>
      <c r="AG165" s="35">
        <v>0</v>
      </c>
      <c r="AH165" s="35">
        <v>0</v>
      </c>
      <c r="AI165" s="32"/>
      <c r="AJ165" s="32"/>
      <c r="AK165" s="32"/>
      <c r="AL165" s="32"/>
      <c r="AM165" s="34"/>
      <c r="AN165" s="184">
        <f t="shared" si="204"/>
        <v>0</v>
      </c>
      <c r="AO165" s="35">
        <v>0</v>
      </c>
      <c r="AP165" s="35">
        <v>0</v>
      </c>
    </row>
    <row r="166" spans="2:42" x14ac:dyDescent="0.25">
      <c r="B166" s="907"/>
      <c r="C166" s="167" t="s">
        <v>169</v>
      </c>
      <c r="D166" s="167"/>
      <c r="E166" s="898"/>
      <c r="F166" s="152" t="s">
        <v>89</v>
      </c>
      <c r="G166" s="531">
        <f t="shared" si="221"/>
        <v>0</v>
      </c>
      <c r="H166" s="390">
        <v>0</v>
      </c>
      <c r="I166" s="390">
        <v>0</v>
      </c>
      <c r="J166" s="390">
        <v>0</v>
      </c>
      <c r="K166" s="390">
        <v>0</v>
      </c>
      <c r="L166" s="390">
        <v>0</v>
      </c>
      <c r="M166" s="390">
        <v>0</v>
      </c>
      <c r="N166" s="391">
        <v>0</v>
      </c>
      <c r="O166" s="526">
        <f t="shared" si="222"/>
        <v>0</v>
      </c>
      <c r="P166" s="392">
        <v>0</v>
      </c>
      <c r="Q166" s="390">
        <v>0</v>
      </c>
      <c r="R166" s="390">
        <v>0</v>
      </c>
      <c r="S166" s="390" t="s">
        <v>914</v>
      </c>
      <c r="T166" s="390" t="s">
        <v>914</v>
      </c>
      <c r="U166" s="390" t="s">
        <v>914</v>
      </c>
      <c r="V166" s="390" t="s">
        <v>914</v>
      </c>
      <c r="W166" s="519">
        <f t="shared" si="223"/>
        <v>0</v>
      </c>
      <c r="X166" s="35">
        <v>0</v>
      </c>
      <c r="Y166" s="35">
        <v>0</v>
      </c>
      <c r="Z166" s="35">
        <v>0</v>
      </c>
      <c r="AA166" s="32"/>
      <c r="AB166" s="32"/>
      <c r="AC166" s="32"/>
      <c r="AD166" s="33"/>
      <c r="AE166" s="519">
        <f t="shared" si="224"/>
        <v>0</v>
      </c>
      <c r="AF166" s="35">
        <v>0</v>
      </c>
      <c r="AG166" s="35">
        <v>0</v>
      </c>
      <c r="AH166" s="35">
        <v>0</v>
      </c>
      <c r="AI166" s="32"/>
      <c r="AJ166" s="32"/>
      <c r="AK166" s="32"/>
      <c r="AL166" s="32"/>
      <c r="AM166" s="34"/>
      <c r="AN166" s="184">
        <f t="shared" si="204"/>
        <v>0</v>
      </c>
      <c r="AO166" s="35">
        <v>0</v>
      </c>
      <c r="AP166" s="35">
        <v>0</v>
      </c>
    </row>
    <row r="167" spans="2:42" x14ac:dyDescent="0.25">
      <c r="B167" s="907"/>
      <c r="C167" s="167" t="s">
        <v>170</v>
      </c>
      <c r="D167" s="167"/>
      <c r="E167" s="898"/>
      <c r="F167" s="152" t="s">
        <v>91</v>
      </c>
      <c r="G167" s="531">
        <f t="shared" si="221"/>
        <v>0</v>
      </c>
      <c r="H167" s="390">
        <v>0</v>
      </c>
      <c r="I167" s="390">
        <v>0</v>
      </c>
      <c r="J167" s="390">
        <v>0</v>
      </c>
      <c r="K167" s="390">
        <v>0</v>
      </c>
      <c r="L167" s="390">
        <v>0</v>
      </c>
      <c r="M167" s="390">
        <v>0</v>
      </c>
      <c r="N167" s="391">
        <v>0</v>
      </c>
      <c r="O167" s="526">
        <f t="shared" si="222"/>
        <v>0</v>
      </c>
      <c r="P167" s="392">
        <v>0</v>
      </c>
      <c r="Q167" s="390">
        <v>0</v>
      </c>
      <c r="R167" s="390">
        <v>0</v>
      </c>
      <c r="S167" s="390" t="s">
        <v>914</v>
      </c>
      <c r="T167" s="390" t="s">
        <v>914</v>
      </c>
      <c r="U167" s="390" t="s">
        <v>914</v>
      </c>
      <c r="V167" s="390" t="s">
        <v>914</v>
      </c>
      <c r="W167" s="519">
        <f t="shared" si="223"/>
        <v>0</v>
      </c>
      <c r="X167" s="35">
        <v>0</v>
      </c>
      <c r="Y167" s="35">
        <v>0</v>
      </c>
      <c r="Z167" s="35">
        <v>0</v>
      </c>
      <c r="AA167" s="32"/>
      <c r="AB167" s="32"/>
      <c r="AC167" s="32"/>
      <c r="AD167" s="33"/>
      <c r="AE167" s="519">
        <f t="shared" si="224"/>
        <v>0</v>
      </c>
      <c r="AF167" s="35">
        <v>0</v>
      </c>
      <c r="AG167" s="35">
        <v>0</v>
      </c>
      <c r="AH167" s="35">
        <v>0</v>
      </c>
      <c r="AI167" s="32"/>
      <c r="AJ167" s="32"/>
      <c r="AK167" s="32"/>
      <c r="AL167" s="32"/>
      <c r="AM167" s="34"/>
      <c r="AN167" s="184">
        <f t="shared" si="204"/>
        <v>0</v>
      </c>
      <c r="AO167" s="35">
        <v>0</v>
      </c>
      <c r="AP167" s="35">
        <v>0</v>
      </c>
    </row>
    <row r="168" spans="2:42" x14ac:dyDescent="0.25">
      <c r="B168" s="907"/>
      <c r="C168" s="167" t="s">
        <v>289</v>
      </c>
      <c r="D168" s="167"/>
      <c r="E168" s="898"/>
      <c r="F168" s="152" t="s">
        <v>93</v>
      </c>
      <c r="G168" s="531">
        <f t="shared" si="221"/>
        <v>692306</v>
      </c>
      <c r="H168" s="390">
        <v>237638</v>
      </c>
      <c r="I168" s="390">
        <v>273055</v>
      </c>
      <c r="J168" s="390">
        <v>181613</v>
      </c>
      <c r="K168" s="390">
        <v>0</v>
      </c>
      <c r="L168" s="390">
        <v>0</v>
      </c>
      <c r="M168" s="390">
        <v>0</v>
      </c>
      <c r="N168" s="391">
        <v>0</v>
      </c>
      <c r="O168" s="526">
        <f t="shared" si="222"/>
        <v>730000</v>
      </c>
      <c r="P168" s="392">
        <v>300000</v>
      </c>
      <c r="Q168" s="390">
        <v>250000</v>
      </c>
      <c r="R168" s="390">
        <v>180000</v>
      </c>
      <c r="S168" s="390" t="s">
        <v>914</v>
      </c>
      <c r="T168" s="390" t="s">
        <v>914</v>
      </c>
      <c r="U168" s="390" t="s">
        <v>914</v>
      </c>
      <c r="V168" s="390" t="s">
        <v>914</v>
      </c>
      <c r="W168" s="519">
        <f t="shared" si="223"/>
        <v>1200000</v>
      </c>
      <c r="X168" s="35">
        <v>400000</v>
      </c>
      <c r="Y168" s="35">
        <v>550000</v>
      </c>
      <c r="Z168" s="35">
        <v>250000</v>
      </c>
      <c r="AA168" s="32"/>
      <c r="AB168" s="32"/>
      <c r="AC168" s="32"/>
      <c r="AD168" s="33"/>
      <c r="AE168" s="519">
        <f t="shared" si="224"/>
        <v>1200000</v>
      </c>
      <c r="AF168" s="35">
        <v>400000</v>
      </c>
      <c r="AG168" s="35">
        <v>550000</v>
      </c>
      <c r="AH168" s="35">
        <v>250000</v>
      </c>
      <c r="AI168" s="32"/>
      <c r="AJ168" s="32"/>
      <c r="AK168" s="32"/>
      <c r="AL168" s="32"/>
      <c r="AM168" s="34"/>
      <c r="AN168" s="184">
        <f t="shared" si="204"/>
        <v>507694</v>
      </c>
      <c r="AO168" s="35">
        <v>1200000</v>
      </c>
      <c r="AP168" s="35">
        <v>1200000</v>
      </c>
    </row>
    <row r="169" spans="2:42" x14ac:dyDescent="0.25">
      <c r="B169" s="907"/>
      <c r="C169" s="167" t="s">
        <v>171</v>
      </c>
      <c r="D169" s="167"/>
      <c r="E169" s="898"/>
      <c r="F169" s="152" t="s">
        <v>124</v>
      </c>
      <c r="G169" s="531">
        <f t="shared" si="221"/>
        <v>0</v>
      </c>
      <c r="H169" s="390">
        <v>0</v>
      </c>
      <c r="I169" s="390">
        <v>0</v>
      </c>
      <c r="J169" s="390">
        <v>0</v>
      </c>
      <c r="K169" s="390">
        <v>0</v>
      </c>
      <c r="L169" s="390">
        <v>0</v>
      </c>
      <c r="M169" s="390">
        <v>0</v>
      </c>
      <c r="N169" s="391">
        <v>0</v>
      </c>
      <c r="O169" s="526">
        <f t="shared" si="222"/>
        <v>0</v>
      </c>
      <c r="P169" s="392">
        <v>0</v>
      </c>
      <c r="Q169" s="390">
        <v>0</v>
      </c>
      <c r="R169" s="390">
        <v>0</v>
      </c>
      <c r="S169" s="390" t="s">
        <v>914</v>
      </c>
      <c r="T169" s="390" t="s">
        <v>914</v>
      </c>
      <c r="U169" s="390" t="s">
        <v>914</v>
      </c>
      <c r="V169" s="390" t="s">
        <v>914</v>
      </c>
      <c r="W169" s="519">
        <f t="shared" si="223"/>
        <v>0</v>
      </c>
      <c r="X169" s="35">
        <v>0</v>
      </c>
      <c r="Y169" s="35">
        <v>0</v>
      </c>
      <c r="Z169" s="35">
        <v>0</v>
      </c>
      <c r="AA169" s="32"/>
      <c r="AB169" s="32"/>
      <c r="AC169" s="32"/>
      <c r="AD169" s="33"/>
      <c r="AE169" s="519">
        <f t="shared" si="224"/>
        <v>0</v>
      </c>
      <c r="AF169" s="35">
        <v>0</v>
      </c>
      <c r="AG169" s="35">
        <v>0</v>
      </c>
      <c r="AH169" s="35">
        <v>0</v>
      </c>
      <c r="AI169" s="32"/>
      <c r="AJ169" s="32"/>
      <c r="AK169" s="32"/>
      <c r="AL169" s="32"/>
      <c r="AM169" s="34"/>
      <c r="AN169" s="184">
        <f t="shared" si="204"/>
        <v>0</v>
      </c>
      <c r="AO169" s="35">
        <v>0</v>
      </c>
      <c r="AP169" s="35">
        <v>0</v>
      </c>
    </row>
    <row r="170" spans="2:42" ht="25.5" x14ac:dyDescent="0.25">
      <c r="B170" s="907"/>
      <c r="C170" s="167" t="s">
        <v>172</v>
      </c>
      <c r="D170" s="167"/>
      <c r="E170" s="898"/>
      <c r="F170" s="152" t="s">
        <v>61</v>
      </c>
      <c r="G170" s="531">
        <f t="shared" si="221"/>
        <v>0</v>
      </c>
      <c r="H170" s="390">
        <v>0</v>
      </c>
      <c r="I170" s="390">
        <v>0</v>
      </c>
      <c r="J170" s="390">
        <v>0</v>
      </c>
      <c r="K170" s="390">
        <v>0</v>
      </c>
      <c r="L170" s="390">
        <v>0</v>
      </c>
      <c r="M170" s="390">
        <v>0</v>
      </c>
      <c r="N170" s="391">
        <v>0</v>
      </c>
      <c r="O170" s="526">
        <f t="shared" si="222"/>
        <v>0</v>
      </c>
      <c r="P170" s="392">
        <v>0</v>
      </c>
      <c r="Q170" s="390">
        <v>0</v>
      </c>
      <c r="R170" s="390">
        <v>0</v>
      </c>
      <c r="S170" s="390" t="s">
        <v>914</v>
      </c>
      <c r="T170" s="390" t="s">
        <v>914</v>
      </c>
      <c r="U170" s="390" t="s">
        <v>914</v>
      </c>
      <c r="V170" s="390" t="s">
        <v>914</v>
      </c>
      <c r="W170" s="519">
        <f t="shared" si="223"/>
        <v>0</v>
      </c>
      <c r="X170" s="35">
        <v>0</v>
      </c>
      <c r="Y170" s="35">
        <v>0</v>
      </c>
      <c r="Z170" s="35">
        <v>0</v>
      </c>
      <c r="AA170" s="32"/>
      <c r="AB170" s="32"/>
      <c r="AC170" s="32"/>
      <c r="AD170" s="33"/>
      <c r="AE170" s="519">
        <f t="shared" si="224"/>
        <v>0</v>
      </c>
      <c r="AF170" s="35">
        <v>0</v>
      </c>
      <c r="AG170" s="35">
        <v>0</v>
      </c>
      <c r="AH170" s="35">
        <v>0</v>
      </c>
      <c r="AI170" s="32"/>
      <c r="AJ170" s="32"/>
      <c r="AK170" s="32"/>
      <c r="AL170" s="32"/>
      <c r="AM170" s="34"/>
      <c r="AN170" s="184">
        <f t="shared" si="204"/>
        <v>0</v>
      </c>
      <c r="AO170" s="35">
        <v>0</v>
      </c>
      <c r="AP170" s="35">
        <v>0</v>
      </c>
    </row>
    <row r="171" spans="2:42" x14ac:dyDescent="0.25">
      <c r="B171" s="907"/>
      <c r="C171" s="167" t="s">
        <v>173</v>
      </c>
      <c r="D171" s="167"/>
      <c r="E171" s="898"/>
      <c r="F171" s="152" t="s">
        <v>65</v>
      </c>
      <c r="G171" s="531">
        <f t="shared" si="221"/>
        <v>5561700</v>
      </c>
      <c r="H171" s="390">
        <v>0</v>
      </c>
      <c r="I171" s="390">
        <v>0</v>
      </c>
      <c r="J171" s="390">
        <v>5561700</v>
      </c>
      <c r="K171" s="390">
        <v>0</v>
      </c>
      <c r="L171" s="390">
        <v>0</v>
      </c>
      <c r="M171" s="390">
        <v>0</v>
      </c>
      <c r="N171" s="391">
        <v>0</v>
      </c>
      <c r="O171" s="526">
        <f t="shared" si="222"/>
        <v>5500000</v>
      </c>
      <c r="P171" s="392">
        <v>0</v>
      </c>
      <c r="Q171" s="390">
        <v>0</v>
      </c>
      <c r="R171" s="390">
        <v>5500000</v>
      </c>
      <c r="S171" s="390" t="s">
        <v>914</v>
      </c>
      <c r="T171" s="390" t="s">
        <v>914</v>
      </c>
      <c r="U171" s="390" t="s">
        <v>914</v>
      </c>
      <c r="V171" s="390" t="s">
        <v>914</v>
      </c>
      <c r="W171" s="519">
        <f t="shared" si="223"/>
        <v>5500000</v>
      </c>
      <c r="X171" s="35">
        <v>0</v>
      </c>
      <c r="Y171" s="35">
        <v>0</v>
      </c>
      <c r="Z171" s="35">
        <v>5500000</v>
      </c>
      <c r="AA171" s="32"/>
      <c r="AB171" s="32"/>
      <c r="AC171" s="32"/>
      <c r="AD171" s="33"/>
      <c r="AE171" s="519">
        <f t="shared" si="224"/>
        <v>6900000</v>
      </c>
      <c r="AF171" s="35">
        <v>0</v>
      </c>
      <c r="AG171" s="35">
        <v>0</v>
      </c>
      <c r="AH171" s="35">
        <v>6900000</v>
      </c>
      <c r="AI171" s="32"/>
      <c r="AJ171" s="32"/>
      <c r="AK171" s="32"/>
      <c r="AL171" s="32"/>
      <c r="AM171" s="34"/>
      <c r="AN171" s="184">
        <f t="shared" si="204"/>
        <v>1338300</v>
      </c>
      <c r="AO171" s="35">
        <v>6900000</v>
      </c>
      <c r="AP171" s="35">
        <v>6900000</v>
      </c>
    </row>
    <row r="172" spans="2:42" x14ac:dyDescent="0.25">
      <c r="B172" s="907"/>
      <c r="C172" s="167" t="s">
        <v>174</v>
      </c>
      <c r="D172" s="167"/>
      <c r="E172" s="898"/>
      <c r="F172" s="152" t="s">
        <v>141</v>
      </c>
      <c r="G172" s="531">
        <f t="shared" si="221"/>
        <v>0</v>
      </c>
      <c r="H172" s="390">
        <v>0</v>
      </c>
      <c r="I172" s="390">
        <v>0</v>
      </c>
      <c r="J172" s="390">
        <v>0</v>
      </c>
      <c r="K172" s="390">
        <v>0</v>
      </c>
      <c r="L172" s="390">
        <v>0</v>
      </c>
      <c r="M172" s="390">
        <v>0</v>
      </c>
      <c r="N172" s="391">
        <v>0</v>
      </c>
      <c r="O172" s="526">
        <f t="shared" si="222"/>
        <v>0</v>
      </c>
      <c r="P172" s="392">
        <v>0</v>
      </c>
      <c r="Q172" s="390">
        <v>0</v>
      </c>
      <c r="R172" s="390">
        <v>0</v>
      </c>
      <c r="S172" s="390" t="s">
        <v>914</v>
      </c>
      <c r="T172" s="390" t="s">
        <v>914</v>
      </c>
      <c r="U172" s="390" t="s">
        <v>914</v>
      </c>
      <c r="V172" s="390" t="s">
        <v>914</v>
      </c>
      <c r="W172" s="519">
        <f t="shared" si="223"/>
        <v>0</v>
      </c>
      <c r="X172" s="35">
        <v>0</v>
      </c>
      <c r="Y172" s="35">
        <v>0</v>
      </c>
      <c r="Z172" s="35">
        <v>0</v>
      </c>
      <c r="AA172" s="32"/>
      <c r="AB172" s="32"/>
      <c r="AC172" s="32"/>
      <c r="AD172" s="33"/>
      <c r="AE172" s="519">
        <f t="shared" si="224"/>
        <v>0</v>
      </c>
      <c r="AF172" s="35">
        <v>0</v>
      </c>
      <c r="AG172" s="35">
        <v>0</v>
      </c>
      <c r="AH172" s="35">
        <v>0</v>
      </c>
      <c r="AI172" s="32"/>
      <c r="AJ172" s="32"/>
      <c r="AK172" s="32"/>
      <c r="AL172" s="32"/>
      <c r="AM172" s="34"/>
      <c r="AN172" s="184">
        <f t="shared" si="204"/>
        <v>0</v>
      </c>
      <c r="AO172" s="35">
        <v>0</v>
      </c>
      <c r="AP172" s="35">
        <v>0</v>
      </c>
    </row>
    <row r="173" spans="2:42" x14ac:dyDescent="0.25">
      <c r="B173" s="907"/>
      <c r="C173" s="167" t="s">
        <v>175</v>
      </c>
      <c r="D173" s="167"/>
      <c r="E173" s="898"/>
      <c r="F173" s="152" t="s">
        <v>67</v>
      </c>
      <c r="G173" s="531">
        <f t="shared" si="221"/>
        <v>0</v>
      </c>
      <c r="H173" s="390">
        <v>0</v>
      </c>
      <c r="I173" s="390">
        <v>0</v>
      </c>
      <c r="J173" s="390">
        <v>0</v>
      </c>
      <c r="K173" s="390">
        <v>0</v>
      </c>
      <c r="L173" s="390">
        <v>0</v>
      </c>
      <c r="M173" s="390">
        <v>0</v>
      </c>
      <c r="N173" s="391">
        <v>0</v>
      </c>
      <c r="O173" s="526">
        <f t="shared" si="222"/>
        <v>0</v>
      </c>
      <c r="P173" s="392">
        <v>0</v>
      </c>
      <c r="Q173" s="390">
        <v>0</v>
      </c>
      <c r="R173" s="390">
        <v>0</v>
      </c>
      <c r="S173" s="390" t="s">
        <v>914</v>
      </c>
      <c r="T173" s="390" t="s">
        <v>914</v>
      </c>
      <c r="U173" s="390" t="s">
        <v>914</v>
      </c>
      <c r="V173" s="390" t="s">
        <v>914</v>
      </c>
      <c r="W173" s="519">
        <f t="shared" si="223"/>
        <v>0</v>
      </c>
      <c r="X173" s="35">
        <v>0</v>
      </c>
      <c r="Y173" s="35">
        <v>0</v>
      </c>
      <c r="Z173" s="35">
        <v>0</v>
      </c>
      <c r="AA173" s="32"/>
      <c r="AB173" s="32"/>
      <c r="AC173" s="32"/>
      <c r="AD173" s="33"/>
      <c r="AE173" s="519">
        <f t="shared" si="224"/>
        <v>0</v>
      </c>
      <c r="AF173" s="35">
        <v>0</v>
      </c>
      <c r="AG173" s="35">
        <v>0</v>
      </c>
      <c r="AH173" s="35">
        <v>0</v>
      </c>
      <c r="AI173" s="32"/>
      <c r="AJ173" s="32"/>
      <c r="AK173" s="32"/>
      <c r="AL173" s="32"/>
      <c r="AM173" s="34"/>
      <c r="AN173" s="184">
        <f t="shared" si="204"/>
        <v>0</v>
      </c>
      <c r="AO173" s="35">
        <v>0</v>
      </c>
      <c r="AP173" s="35">
        <v>0</v>
      </c>
    </row>
    <row r="174" spans="2:42" x14ac:dyDescent="0.25">
      <c r="B174" s="907"/>
      <c r="C174" s="167" t="s">
        <v>176</v>
      </c>
      <c r="D174" s="167"/>
      <c r="E174" s="898"/>
      <c r="F174" s="152" t="s">
        <v>69</v>
      </c>
      <c r="G174" s="531">
        <f t="shared" si="221"/>
        <v>0</v>
      </c>
      <c r="H174" s="390">
        <v>0</v>
      </c>
      <c r="I174" s="390">
        <v>0</v>
      </c>
      <c r="J174" s="390">
        <v>0</v>
      </c>
      <c r="K174" s="390">
        <v>0</v>
      </c>
      <c r="L174" s="390">
        <v>0</v>
      </c>
      <c r="M174" s="390">
        <v>0</v>
      </c>
      <c r="N174" s="391">
        <v>0</v>
      </c>
      <c r="O174" s="526">
        <f t="shared" si="222"/>
        <v>0</v>
      </c>
      <c r="P174" s="392">
        <v>0</v>
      </c>
      <c r="Q174" s="390">
        <v>0</v>
      </c>
      <c r="R174" s="390">
        <v>0</v>
      </c>
      <c r="S174" s="390" t="s">
        <v>914</v>
      </c>
      <c r="T174" s="390" t="s">
        <v>914</v>
      </c>
      <c r="U174" s="390" t="s">
        <v>914</v>
      </c>
      <c r="V174" s="390" t="s">
        <v>914</v>
      </c>
      <c r="W174" s="519">
        <f t="shared" si="223"/>
        <v>0</v>
      </c>
      <c r="X174" s="35">
        <v>0</v>
      </c>
      <c r="Y174" s="35">
        <v>0</v>
      </c>
      <c r="Z174" s="35">
        <v>0</v>
      </c>
      <c r="AA174" s="32"/>
      <c r="AB174" s="32"/>
      <c r="AC174" s="32"/>
      <c r="AD174" s="33"/>
      <c r="AE174" s="519">
        <f t="shared" si="224"/>
        <v>0</v>
      </c>
      <c r="AF174" s="35">
        <v>0</v>
      </c>
      <c r="AG174" s="35">
        <v>0</v>
      </c>
      <c r="AH174" s="35">
        <v>0</v>
      </c>
      <c r="AI174" s="32"/>
      <c r="AJ174" s="32"/>
      <c r="AK174" s="32"/>
      <c r="AL174" s="32"/>
      <c r="AM174" s="34"/>
      <c r="AN174" s="184">
        <f t="shared" si="204"/>
        <v>0</v>
      </c>
      <c r="AO174" s="35">
        <v>0</v>
      </c>
      <c r="AP174" s="35">
        <v>0</v>
      </c>
    </row>
    <row r="175" spans="2:42" x14ac:dyDescent="0.25">
      <c r="B175" s="907"/>
      <c r="C175" s="167" t="s">
        <v>177</v>
      </c>
      <c r="D175" s="167"/>
      <c r="E175" s="898"/>
      <c r="F175" s="152" t="s">
        <v>71</v>
      </c>
      <c r="G175" s="531">
        <f t="shared" si="221"/>
        <v>0</v>
      </c>
      <c r="H175" s="390">
        <v>0</v>
      </c>
      <c r="I175" s="390">
        <v>0</v>
      </c>
      <c r="J175" s="390">
        <v>0</v>
      </c>
      <c r="K175" s="390">
        <v>0</v>
      </c>
      <c r="L175" s="390">
        <v>0</v>
      </c>
      <c r="M175" s="390">
        <v>0</v>
      </c>
      <c r="N175" s="391">
        <v>0</v>
      </c>
      <c r="O175" s="526">
        <f t="shared" si="222"/>
        <v>0</v>
      </c>
      <c r="P175" s="392">
        <v>0</v>
      </c>
      <c r="Q175" s="390">
        <v>0</v>
      </c>
      <c r="R175" s="390">
        <v>0</v>
      </c>
      <c r="S175" s="390" t="s">
        <v>914</v>
      </c>
      <c r="T175" s="390" t="s">
        <v>914</v>
      </c>
      <c r="U175" s="390" t="s">
        <v>914</v>
      </c>
      <c r="V175" s="390" t="s">
        <v>914</v>
      </c>
      <c r="W175" s="519">
        <f t="shared" si="223"/>
        <v>0</v>
      </c>
      <c r="X175" s="35">
        <v>0</v>
      </c>
      <c r="Y175" s="35">
        <v>0</v>
      </c>
      <c r="Z175" s="35">
        <v>0</v>
      </c>
      <c r="AA175" s="32"/>
      <c r="AB175" s="32"/>
      <c r="AC175" s="32"/>
      <c r="AD175" s="33"/>
      <c r="AE175" s="519">
        <f t="shared" si="224"/>
        <v>0</v>
      </c>
      <c r="AF175" s="35">
        <v>0</v>
      </c>
      <c r="AG175" s="35">
        <v>0</v>
      </c>
      <c r="AH175" s="35">
        <v>0</v>
      </c>
      <c r="AI175" s="32"/>
      <c r="AJ175" s="32"/>
      <c r="AK175" s="32"/>
      <c r="AL175" s="32"/>
      <c r="AM175" s="34"/>
      <c r="AN175" s="184">
        <f t="shared" si="204"/>
        <v>0</v>
      </c>
      <c r="AO175" s="35">
        <v>0</v>
      </c>
      <c r="AP175" s="35">
        <v>0</v>
      </c>
    </row>
    <row r="176" spans="2:42" x14ac:dyDescent="0.25">
      <c r="B176" s="907"/>
      <c r="C176" s="167" t="s">
        <v>178</v>
      </c>
      <c r="D176" s="167"/>
      <c r="E176" s="898"/>
      <c r="F176" s="152" t="s">
        <v>57</v>
      </c>
      <c r="G176" s="531">
        <f t="shared" si="221"/>
        <v>166100.47999999998</v>
      </c>
      <c r="H176" s="390">
        <v>83050.239999999991</v>
      </c>
      <c r="I176" s="390">
        <v>0</v>
      </c>
      <c r="J176" s="390">
        <v>83050.239999999991</v>
      </c>
      <c r="K176" s="390">
        <v>0</v>
      </c>
      <c r="L176" s="390">
        <v>0</v>
      </c>
      <c r="M176" s="390">
        <v>0</v>
      </c>
      <c r="N176" s="391">
        <v>0</v>
      </c>
      <c r="O176" s="526">
        <f t="shared" si="222"/>
        <v>0</v>
      </c>
      <c r="P176" s="392">
        <v>0</v>
      </c>
      <c r="Q176" s="390">
        <v>0</v>
      </c>
      <c r="R176" s="390">
        <v>0</v>
      </c>
      <c r="S176" s="390" t="s">
        <v>914</v>
      </c>
      <c r="T176" s="390" t="s">
        <v>914</v>
      </c>
      <c r="U176" s="390" t="s">
        <v>914</v>
      </c>
      <c r="V176" s="390" t="s">
        <v>914</v>
      </c>
      <c r="W176" s="519">
        <f t="shared" si="223"/>
        <v>54000</v>
      </c>
      <c r="X176" s="35">
        <v>54000</v>
      </c>
      <c r="Y176" s="35">
        <v>0</v>
      </c>
      <c r="Z176" s="35">
        <v>0</v>
      </c>
      <c r="AA176" s="32"/>
      <c r="AB176" s="32"/>
      <c r="AC176" s="32"/>
      <c r="AD176" s="33"/>
      <c r="AE176" s="519">
        <f t="shared" si="224"/>
        <v>0</v>
      </c>
      <c r="AF176" s="35">
        <v>0</v>
      </c>
      <c r="AG176" s="35">
        <v>0</v>
      </c>
      <c r="AH176" s="35">
        <v>0</v>
      </c>
      <c r="AI176" s="32"/>
      <c r="AJ176" s="32"/>
      <c r="AK176" s="32"/>
      <c r="AL176" s="32"/>
      <c r="AM176" s="34"/>
      <c r="AN176" s="184">
        <f t="shared" si="204"/>
        <v>-166100.47999999998</v>
      </c>
      <c r="AO176" s="35">
        <v>0</v>
      </c>
      <c r="AP176" s="35">
        <v>0</v>
      </c>
    </row>
    <row r="177" spans="2:42" x14ac:dyDescent="0.25">
      <c r="B177" s="907"/>
      <c r="C177" s="167" t="s">
        <v>179</v>
      </c>
      <c r="D177" s="167"/>
      <c r="E177" s="898"/>
      <c r="F177" s="152" t="s">
        <v>59</v>
      </c>
      <c r="G177" s="531">
        <f t="shared" si="221"/>
        <v>0</v>
      </c>
      <c r="H177" s="390">
        <v>0</v>
      </c>
      <c r="I177" s="390">
        <v>0</v>
      </c>
      <c r="J177" s="390">
        <v>0</v>
      </c>
      <c r="K177" s="390">
        <v>0</v>
      </c>
      <c r="L177" s="390">
        <v>0</v>
      </c>
      <c r="M177" s="390">
        <v>0</v>
      </c>
      <c r="N177" s="391">
        <v>0</v>
      </c>
      <c r="O177" s="526">
        <f t="shared" si="222"/>
        <v>0</v>
      </c>
      <c r="P177" s="392">
        <v>0</v>
      </c>
      <c r="Q177" s="390">
        <v>0</v>
      </c>
      <c r="R177" s="390">
        <v>0</v>
      </c>
      <c r="S177" s="390" t="s">
        <v>914</v>
      </c>
      <c r="T177" s="390" t="s">
        <v>914</v>
      </c>
      <c r="U177" s="390" t="s">
        <v>914</v>
      </c>
      <c r="V177" s="390" t="s">
        <v>914</v>
      </c>
      <c r="W177" s="519">
        <f t="shared" si="223"/>
        <v>0</v>
      </c>
      <c r="X177" s="35">
        <v>0</v>
      </c>
      <c r="Y177" s="35">
        <v>0</v>
      </c>
      <c r="Z177" s="35">
        <v>0</v>
      </c>
      <c r="AA177" s="32"/>
      <c r="AB177" s="32"/>
      <c r="AC177" s="32"/>
      <c r="AD177" s="33"/>
      <c r="AE177" s="519">
        <f t="shared" si="224"/>
        <v>0</v>
      </c>
      <c r="AF177" s="35">
        <v>0</v>
      </c>
      <c r="AG177" s="35">
        <v>0</v>
      </c>
      <c r="AH177" s="35">
        <v>0</v>
      </c>
      <c r="AI177" s="32"/>
      <c r="AJ177" s="32"/>
      <c r="AK177" s="32"/>
      <c r="AL177" s="32"/>
      <c r="AM177" s="34"/>
      <c r="AN177" s="184">
        <f t="shared" si="204"/>
        <v>0</v>
      </c>
      <c r="AO177" s="35">
        <v>0</v>
      </c>
      <c r="AP177" s="35">
        <v>0</v>
      </c>
    </row>
    <row r="178" spans="2:42" x14ac:dyDescent="0.25">
      <c r="B178" s="907"/>
      <c r="C178" s="167" t="s">
        <v>180</v>
      </c>
      <c r="D178" s="167"/>
      <c r="E178" s="898"/>
      <c r="F178" s="152" t="s">
        <v>109</v>
      </c>
      <c r="G178" s="531">
        <f t="shared" si="221"/>
        <v>0</v>
      </c>
      <c r="H178" s="390">
        <v>0</v>
      </c>
      <c r="I178" s="390">
        <v>0</v>
      </c>
      <c r="J178" s="390">
        <v>0</v>
      </c>
      <c r="K178" s="390">
        <v>0</v>
      </c>
      <c r="L178" s="390">
        <v>0</v>
      </c>
      <c r="M178" s="390">
        <v>0</v>
      </c>
      <c r="N178" s="391">
        <v>0</v>
      </c>
      <c r="O178" s="526">
        <f t="shared" si="222"/>
        <v>0</v>
      </c>
      <c r="P178" s="392">
        <v>0</v>
      </c>
      <c r="Q178" s="390">
        <v>0</v>
      </c>
      <c r="R178" s="390">
        <v>0</v>
      </c>
      <c r="S178" s="390" t="s">
        <v>914</v>
      </c>
      <c r="T178" s="390" t="s">
        <v>914</v>
      </c>
      <c r="U178" s="390" t="s">
        <v>914</v>
      </c>
      <c r="V178" s="390" t="s">
        <v>914</v>
      </c>
      <c r="W178" s="519">
        <f t="shared" si="223"/>
        <v>0</v>
      </c>
      <c r="X178" s="35">
        <v>0</v>
      </c>
      <c r="Y178" s="35">
        <v>0</v>
      </c>
      <c r="Z178" s="35">
        <v>0</v>
      </c>
      <c r="AA178" s="32"/>
      <c r="AB178" s="32"/>
      <c r="AC178" s="32"/>
      <c r="AD178" s="33"/>
      <c r="AE178" s="519">
        <f t="shared" si="224"/>
        <v>0</v>
      </c>
      <c r="AF178" s="35">
        <v>0</v>
      </c>
      <c r="AG178" s="35">
        <v>0</v>
      </c>
      <c r="AH178" s="35">
        <v>0</v>
      </c>
      <c r="AI178" s="32"/>
      <c r="AJ178" s="32"/>
      <c r="AK178" s="32"/>
      <c r="AL178" s="32"/>
      <c r="AM178" s="34"/>
      <c r="AN178" s="184">
        <f t="shared" si="204"/>
        <v>0</v>
      </c>
      <c r="AO178" s="35">
        <v>0</v>
      </c>
      <c r="AP178" s="35">
        <v>0</v>
      </c>
    </row>
    <row r="179" spans="2:42" x14ac:dyDescent="0.25">
      <c r="B179" s="907"/>
      <c r="C179" s="167" t="s">
        <v>181</v>
      </c>
      <c r="D179" s="167"/>
      <c r="E179" s="898"/>
      <c r="F179" s="152" t="s">
        <v>111</v>
      </c>
      <c r="G179" s="531">
        <f t="shared" si="221"/>
        <v>0</v>
      </c>
      <c r="H179" s="390">
        <v>0</v>
      </c>
      <c r="I179" s="390">
        <v>0</v>
      </c>
      <c r="J179" s="390">
        <v>0</v>
      </c>
      <c r="K179" s="390">
        <v>0</v>
      </c>
      <c r="L179" s="390">
        <v>0</v>
      </c>
      <c r="M179" s="390">
        <v>0</v>
      </c>
      <c r="N179" s="391">
        <v>0</v>
      </c>
      <c r="O179" s="526">
        <f t="shared" si="222"/>
        <v>0</v>
      </c>
      <c r="P179" s="392">
        <v>0</v>
      </c>
      <c r="Q179" s="390">
        <v>0</v>
      </c>
      <c r="R179" s="390">
        <v>0</v>
      </c>
      <c r="S179" s="390" t="s">
        <v>914</v>
      </c>
      <c r="T179" s="390" t="s">
        <v>914</v>
      </c>
      <c r="U179" s="390" t="s">
        <v>914</v>
      </c>
      <c r="V179" s="390" t="s">
        <v>914</v>
      </c>
      <c r="W179" s="519">
        <f t="shared" si="223"/>
        <v>0</v>
      </c>
      <c r="X179" s="35">
        <v>0</v>
      </c>
      <c r="Y179" s="35">
        <v>0</v>
      </c>
      <c r="Z179" s="35">
        <v>0</v>
      </c>
      <c r="AA179" s="32"/>
      <c r="AB179" s="32"/>
      <c r="AC179" s="32"/>
      <c r="AD179" s="33"/>
      <c r="AE179" s="519">
        <f t="shared" si="224"/>
        <v>0</v>
      </c>
      <c r="AF179" s="35">
        <v>0</v>
      </c>
      <c r="AG179" s="35">
        <v>0</v>
      </c>
      <c r="AH179" s="35">
        <v>0</v>
      </c>
      <c r="AI179" s="32"/>
      <c r="AJ179" s="32"/>
      <c r="AK179" s="32"/>
      <c r="AL179" s="32"/>
      <c r="AM179" s="34"/>
      <c r="AN179" s="184">
        <f t="shared" si="204"/>
        <v>0</v>
      </c>
      <c r="AO179" s="35">
        <v>0</v>
      </c>
      <c r="AP179" s="35">
        <v>0</v>
      </c>
    </row>
    <row r="180" spans="2:42" x14ac:dyDescent="0.25">
      <c r="B180" s="907"/>
      <c r="C180" s="167" t="s">
        <v>182</v>
      </c>
      <c r="D180" s="167"/>
      <c r="E180" s="898"/>
      <c r="F180" s="152" t="s">
        <v>63</v>
      </c>
      <c r="G180" s="531">
        <f t="shared" si="221"/>
        <v>0</v>
      </c>
      <c r="H180" s="390">
        <v>0</v>
      </c>
      <c r="I180" s="390">
        <v>0</v>
      </c>
      <c r="J180" s="390">
        <v>0</v>
      </c>
      <c r="K180" s="390">
        <v>0</v>
      </c>
      <c r="L180" s="390">
        <v>0</v>
      </c>
      <c r="M180" s="390">
        <v>0</v>
      </c>
      <c r="N180" s="391">
        <v>0</v>
      </c>
      <c r="O180" s="526">
        <f t="shared" si="222"/>
        <v>0</v>
      </c>
      <c r="P180" s="392">
        <v>0</v>
      </c>
      <c r="Q180" s="390">
        <v>0</v>
      </c>
      <c r="R180" s="390">
        <v>0</v>
      </c>
      <c r="S180" s="390" t="s">
        <v>914</v>
      </c>
      <c r="T180" s="390" t="s">
        <v>914</v>
      </c>
      <c r="U180" s="390" t="s">
        <v>914</v>
      </c>
      <c r="V180" s="390" t="s">
        <v>914</v>
      </c>
      <c r="W180" s="519">
        <f t="shared" si="223"/>
        <v>0</v>
      </c>
      <c r="X180" s="35">
        <v>0</v>
      </c>
      <c r="Y180" s="35">
        <v>0</v>
      </c>
      <c r="Z180" s="35">
        <v>0</v>
      </c>
      <c r="AA180" s="32"/>
      <c r="AB180" s="32"/>
      <c r="AC180" s="32"/>
      <c r="AD180" s="33"/>
      <c r="AE180" s="519">
        <f t="shared" si="224"/>
        <v>0</v>
      </c>
      <c r="AF180" s="35">
        <v>0</v>
      </c>
      <c r="AG180" s="35">
        <v>0</v>
      </c>
      <c r="AH180" s="35">
        <v>0</v>
      </c>
      <c r="AI180" s="32"/>
      <c r="AJ180" s="32"/>
      <c r="AK180" s="32"/>
      <c r="AL180" s="32"/>
      <c r="AM180" s="34"/>
      <c r="AN180" s="184">
        <f t="shared" si="204"/>
        <v>0</v>
      </c>
      <c r="AO180" s="35">
        <v>0</v>
      </c>
      <c r="AP180" s="35">
        <v>0</v>
      </c>
    </row>
    <row r="181" spans="2:42" x14ac:dyDescent="0.25">
      <c r="B181" s="908"/>
      <c r="C181" s="167" t="s">
        <v>23</v>
      </c>
      <c r="D181" s="167"/>
      <c r="E181" s="899"/>
      <c r="F181" s="152"/>
      <c r="G181" s="531">
        <f t="shared" si="221"/>
        <v>0</v>
      </c>
      <c r="H181" s="390">
        <v>0</v>
      </c>
      <c r="I181" s="390">
        <v>0</v>
      </c>
      <c r="J181" s="390">
        <v>0</v>
      </c>
      <c r="K181" s="390">
        <v>0</v>
      </c>
      <c r="L181" s="390">
        <v>0</v>
      </c>
      <c r="M181" s="390">
        <v>0</v>
      </c>
      <c r="N181" s="391">
        <v>0</v>
      </c>
      <c r="O181" s="526">
        <f t="shared" si="222"/>
        <v>0</v>
      </c>
      <c r="P181" s="392">
        <v>0</v>
      </c>
      <c r="Q181" s="390">
        <v>0</v>
      </c>
      <c r="R181" s="390">
        <v>0</v>
      </c>
      <c r="S181" s="390" t="s">
        <v>914</v>
      </c>
      <c r="T181" s="390" t="s">
        <v>914</v>
      </c>
      <c r="U181" s="390" t="s">
        <v>914</v>
      </c>
      <c r="V181" s="390" t="s">
        <v>914</v>
      </c>
      <c r="W181" s="519">
        <f t="shared" si="223"/>
        <v>0</v>
      </c>
      <c r="X181" s="35">
        <v>0</v>
      </c>
      <c r="Y181" s="35">
        <v>0</v>
      </c>
      <c r="Z181" s="35">
        <v>0</v>
      </c>
      <c r="AA181" s="32"/>
      <c r="AB181" s="32"/>
      <c r="AC181" s="32"/>
      <c r="AD181" s="33"/>
      <c r="AE181" s="519">
        <f t="shared" si="224"/>
        <v>0</v>
      </c>
      <c r="AF181" s="35">
        <v>0</v>
      </c>
      <c r="AG181" s="35">
        <v>0</v>
      </c>
      <c r="AH181" s="35">
        <v>0</v>
      </c>
      <c r="AI181" s="32"/>
      <c r="AJ181" s="32"/>
      <c r="AK181" s="32"/>
      <c r="AL181" s="32"/>
      <c r="AM181" s="34"/>
      <c r="AN181" s="184">
        <f t="shared" si="204"/>
        <v>0</v>
      </c>
      <c r="AO181" s="35">
        <v>0</v>
      </c>
      <c r="AP181" s="35">
        <v>0</v>
      </c>
    </row>
    <row r="182" spans="2:42" x14ac:dyDescent="0.25">
      <c r="B182" s="892" t="s">
        <v>290</v>
      </c>
      <c r="C182" s="893"/>
      <c r="D182" s="502"/>
      <c r="E182" s="151" t="s">
        <v>249</v>
      </c>
      <c r="F182" s="152"/>
      <c r="G182" s="527">
        <f>SUM(G183:G188)</f>
        <v>0</v>
      </c>
      <c r="H182" s="558">
        <f t="shared" ref="H182:N182" si="225">SUM(H183:H188)</f>
        <v>0</v>
      </c>
      <c r="I182" s="558">
        <f t="shared" si="225"/>
        <v>0</v>
      </c>
      <c r="J182" s="558">
        <f t="shared" si="225"/>
        <v>0</v>
      </c>
      <c r="K182" s="558">
        <f t="shared" si="225"/>
        <v>0</v>
      </c>
      <c r="L182" s="558">
        <f t="shared" si="225"/>
        <v>0</v>
      </c>
      <c r="M182" s="558">
        <f t="shared" si="225"/>
        <v>0</v>
      </c>
      <c r="N182" s="559">
        <f t="shared" si="225"/>
        <v>0</v>
      </c>
      <c r="O182" s="525">
        <f>SUM(O183:O188)</f>
        <v>0</v>
      </c>
      <c r="P182" s="395">
        <f t="shared" ref="P182:V182" si="226">SUM(P183:P188)</f>
        <v>0</v>
      </c>
      <c r="Q182" s="558">
        <f>SUM(Q183:Q188)</f>
        <v>0</v>
      </c>
      <c r="R182" s="558">
        <f t="shared" si="226"/>
        <v>0</v>
      </c>
      <c r="S182" s="558">
        <f t="shared" si="226"/>
        <v>0</v>
      </c>
      <c r="T182" s="558">
        <f t="shared" si="226"/>
        <v>0</v>
      </c>
      <c r="U182" s="558">
        <f t="shared" si="226"/>
        <v>0</v>
      </c>
      <c r="V182" s="558">
        <f t="shared" si="226"/>
        <v>0</v>
      </c>
      <c r="W182" s="518">
        <f>SUM(W183:W188)</f>
        <v>0</v>
      </c>
      <c r="X182" s="560">
        <f t="shared" ref="X182:AD182" si="227">SUM(X183:X188)</f>
        <v>0</v>
      </c>
      <c r="Y182" s="560">
        <f t="shared" si="227"/>
        <v>0</v>
      </c>
      <c r="Z182" s="560">
        <f t="shared" si="227"/>
        <v>0</v>
      </c>
      <c r="AA182" s="560">
        <f t="shared" si="227"/>
        <v>0</v>
      </c>
      <c r="AB182" s="560">
        <f t="shared" si="227"/>
        <v>0</v>
      </c>
      <c r="AC182" s="560">
        <f t="shared" si="227"/>
        <v>0</v>
      </c>
      <c r="AD182" s="561">
        <f t="shared" si="227"/>
        <v>0</v>
      </c>
      <c r="AE182" s="518">
        <f>SUM(AE183:AE188)</f>
        <v>0</v>
      </c>
      <c r="AF182" s="560">
        <f t="shared" ref="AF182:AK182" si="228">SUM(AF183:AF188)</f>
        <v>0</v>
      </c>
      <c r="AG182" s="560">
        <f t="shared" si="228"/>
        <v>0</v>
      </c>
      <c r="AH182" s="560">
        <f t="shared" si="228"/>
        <v>0</v>
      </c>
      <c r="AI182" s="560">
        <f t="shared" si="228"/>
        <v>0</v>
      </c>
      <c r="AJ182" s="560">
        <f t="shared" si="228"/>
        <v>0</v>
      </c>
      <c r="AK182" s="560">
        <f t="shared" si="228"/>
        <v>0</v>
      </c>
      <c r="AL182" s="560">
        <f t="shared" ref="AL182" si="229">SUM(AL183:AL188)</f>
        <v>0</v>
      </c>
      <c r="AM182" s="562"/>
      <c r="AN182" s="186">
        <f t="shared" si="204"/>
        <v>0</v>
      </c>
      <c r="AO182" s="35">
        <v>0</v>
      </c>
      <c r="AP182" s="35">
        <v>0</v>
      </c>
    </row>
    <row r="183" spans="2:42" x14ac:dyDescent="0.25">
      <c r="B183" s="911" t="s">
        <v>5</v>
      </c>
      <c r="C183" s="167" t="s">
        <v>291</v>
      </c>
      <c r="D183" s="167"/>
      <c r="E183" s="897" t="s">
        <v>249</v>
      </c>
      <c r="F183" s="152" t="s">
        <v>55</v>
      </c>
      <c r="G183" s="531">
        <f t="shared" si="221"/>
        <v>0</v>
      </c>
      <c r="H183" s="390">
        <v>0</v>
      </c>
      <c r="I183" s="390">
        <v>0</v>
      </c>
      <c r="J183" s="390">
        <v>0</v>
      </c>
      <c r="K183" s="390">
        <v>0</v>
      </c>
      <c r="L183" s="390">
        <v>0</v>
      </c>
      <c r="M183" s="390">
        <v>0</v>
      </c>
      <c r="N183" s="391">
        <v>0</v>
      </c>
      <c r="O183" s="526">
        <f t="shared" ref="O183:O194" si="230">SUM(P183:V183)</f>
        <v>0</v>
      </c>
      <c r="P183" s="392">
        <v>0</v>
      </c>
      <c r="Q183" s="390">
        <v>0</v>
      </c>
      <c r="R183" s="390">
        <v>0</v>
      </c>
      <c r="S183" s="390" t="s">
        <v>914</v>
      </c>
      <c r="T183" s="390" t="s">
        <v>914</v>
      </c>
      <c r="U183" s="390" t="s">
        <v>914</v>
      </c>
      <c r="V183" s="390" t="s">
        <v>914</v>
      </c>
      <c r="W183" s="519">
        <f t="shared" ref="W183:W194" si="231">SUM(X183:AD183)</f>
        <v>0</v>
      </c>
      <c r="X183" s="35">
        <v>0</v>
      </c>
      <c r="Y183" s="35">
        <v>0</v>
      </c>
      <c r="Z183" s="35">
        <v>0</v>
      </c>
      <c r="AA183" s="32"/>
      <c r="AB183" s="32"/>
      <c r="AC183" s="32"/>
      <c r="AD183" s="33"/>
      <c r="AE183" s="519">
        <f t="shared" ref="AE183:AE194" si="232">SUM(AF183:AL183)</f>
        <v>0</v>
      </c>
      <c r="AF183" s="35">
        <v>0</v>
      </c>
      <c r="AG183" s="35">
        <v>0</v>
      </c>
      <c r="AH183" s="35">
        <v>0</v>
      </c>
      <c r="AI183" s="32"/>
      <c r="AJ183" s="32"/>
      <c r="AK183" s="32"/>
      <c r="AL183" s="32"/>
      <c r="AM183" s="34"/>
      <c r="AN183" s="184">
        <f t="shared" si="204"/>
        <v>0</v>
      </c>
      <c r="AO183" s="572" t="s">
        <v>390</v>
      </c>
      <c r="AP183" s="573" t="s">
        <v>390</v>
      </c>
    </row>
    <row r="184" spans="2:42" x14ac:dyDescent="0.25">
      <c r="B184" s="912"/>
      <c r="C184" s="167" t="s">
        <v>183</v>
      </c>
      <c r="D184" s="167"/>
      <c r="E184" s="898"/>
      <c r="F184" s="152" t="s">
        <v>69</v>
      </c>
      <c r="G184" s="531">
        <f t="shared" si="221"/>
        <v>0</v>
      </c>
      <c r="H184" s="390">
        <v>0</v>
      </c>
      <c r="I184" s="390">
        <v>0</v>
      </c>
      <c r="J184" s="390">
        <v>0</v>
      </c>
      <c r="K184" s="390">
        <v>0</v>
      </c>
      <c r="L184" s="390">
        <v>0</v>
      </c>
      <c r="M184" s="390">
        <v>0</v>
      </c>
      <c r="N184" s="391">
        <v>0</v>
      </c>
      <c r="O184" s="526">
        <f t="shared" si="230"/>
        <v>0</v>
      </c>
      <c r="P184" s="392">
        <v>0</v>
      </c>
      <c r="Q184" s="390">
        <v>0</v>
      </c>
      <c r="R184" s="390">
        <v>0</v>
      </c>
      <c r="S184" s="390" t="s">
        <v>914</v>
      </c>
      <c r="T184" s="390" t="s">
        <v>914</v>
      </c>
      <c r="U184" s="390" t="s">
        <v>914</v>
      </c>
      <c r="V184" s="390" t="s">
        <v>914</v>
      </c>
      <c r="W184" s="519">
        <f t="shared" si="231"/>
        <v>0</v>
      </c>
      <c r="X184" s="35">
        <v>0</v>
      </c>
      <c r="Y184" s="35">
        <v>0</v>
      </c>
      <c r="Z184" s="35">
        <v>0</v>
      </c>
      <c r="AA184" s="32"/>
      <c r="AB184" s="32"/>
      <c r="AC184" s="32"/>
      <c r="AD184" s="33"/>
      <c r="AE184" s="519">
        <f t="shared" si="232"/>
        <v>0</v>
      </c>
      <c r="AF184" s="35">
        <v>0</v>
      </c>
      <c r="AG184" s="35">
        <v>0</v>
      </c>
      <c r="AH184" s="35">
        <v>0</v>
      </c>
      <c r="AI184" s="32"/>
      <c r="AJ184" s="32"/>
      <c r="AK184" s="32"/>
      <c r="AL184" s="32"/>
      <c r="AM184" s="34"/>
      <c r="AN184" s="184">
        <f t="shared" si="204"/>
        <v>0</v>
      </c>
      <c r="AO184" s="572" t="s">
        <v>390</v>
      </c>
      <c r="AP184" s="573" t="s">
        <v>390</v>
      </c>
    </row>
    <row r="185" spans="2:42" x14ac:dyDescent="0.25">
      <c r="B185" s="912"/>
      <c r="C185" s="187" t="s">
        <v>184</v>
      </c>
      <c r="D185" s="187"/>
      <c r="E185" s="898"/>
      <c r="F185" s="152" t="s">
        <v>61</v>
      </c>
      <c r="G185" s="531">
        <f t="shared" si="221"/>
        <v>0</v>
      </c>
      <c r="H185" s="390">
        <v>0</v>
      </c>
      <c r="I185" s="390">
        <v>0</v>
      </c>
      <c r="J185" s="390">
        <v>0</v>
      </c>
      <c r="K185" s="390">
        <v>0</v>
      </c>
      <c r="L185" s="390">
        <v>0</v>
      </c>
      <c r="M185" s="390">
        <v>0</v>
      </c>
      <c r="N185" s="391">
        <v>0</v>
      </c>
      <c r="O185" s="526">
        <f t="shared" si="230"/>
        <v>0</v>
      </c>
      <c r="P185" s="392">
        <v>0</v>
      </c>
      <c r="Q185" s="390">
        <v>0</v>
      </c>
      <c r="R185" s="390">
        <v>0</v>
      </c>
      <c r="S185" s="390" t="s">
        <v>914</v>
      </c>
      <c r="T185" s="390" t="s">
        <v>914</v>
      </c>
      <c r="U185" s="390" t="s">
        <v>914</v>
      </c>
      <c r="V185" s="390" t="s">
        <v>914</v>
      </c>
      <c r="W185" s="519">
        <f t="shared" si="231"/>
        <v>0</v>
      </c>
      <c r="X185" s="35">
        <v>0</v>
      </c>
      <c r="Y185" s="35">
        <v>0</v>
      </c>
      <c r="Z185" s="35">
        <v>0</v>
      </c>
      <c r="AA185" s="32"/>
      <c r="AB185" s="32"/>
      <c r="AC185" s="32"/>
      <c r="AD185" s="33"/>
      <c r="AE185" s="519">
        <f t="shared" si="232"/>
        <v>0</v>
      </c>
      <c r="AF185" s="35">
        <v>0</v>
      </c>
      <c r="AG185" s="35">
        <v>0</v>
      </c>
      <c r="AH185" s="35">
        <v>0</v>
      </c>
      <c r="AI185" s="32"/>
      <c r="AJ185" s="32"/>
      <c r="AK185" s="32"/>
      <c r="AL185" s="32"/>
      <c r="AM185" s="34"/>
      <c r="AN185" s="184">
        <f t="shared" si="204"/>
        <v>0</v>
      </c>
      <c r="AO185" s="572" t="s">
        <v>390</v>
      </c>
      <c r="AP185" s="573" t="s">
        <v>390</v>
      </c>
    </row>
    <row r="186" spans="2:42" x14ac:dyDescent="0.25">
      <c r="B186" s="912"/>
      <c r="C186" s="187" t="s">
        <v>185</v>
      </c>
      <c r="D186" s="187"/>
      <c r="E186" s="898"/>
      <c r="F186" s="152" t="s">
        <v>65</v>
      </c>
      <c r="G186" s="531">
        <f t="shared" si="221"/>
        <v>0</v>
      </c>
      <c r="H186" s="390">
        <v>0</v>
      </c>
      <c r="I186" s="390">
        <v>0</v>
      </c>
      <c r="J186" s="390">
        <v>0</v>
      </c>
      <c r="K186" s="390">
        <v>0</v>
      </c>
      <c r="L186" s="390">
        <v>0</v>
      </c>
      <c r="M186" s="390">
        <v>0</v>
      </c>
      <c r="N186" s="391">
        <v>0</v>
      </c>
      <c r="O186" s="526">
        <f t="shared" si="230"/>
        <v>0</v>
      </c>
      <c r="P186" s="392">
        <v>0</v>
      </c>
      <c r="Q186" s="390">
        <v>0</v>
      </c>
      <c r="R186" s="390">
        <v>0</v>
      </c>
      <c r="S186" s="390" t="s">
        <v>914</v>
      </c>
      <c r="T186" s="390" t="s">
        <v>914</v>
      </c>
      <c r="U186" s="390" t="s">
        <v>914</v>
      </c>
      <c r="V186" s="390" t="s">
        <v>914</v>
      </c>
      <c r="W186" s="519">
        <f t="shared" si="231"/>
        <v>0</v>
      </c>
      <c r="X186" s="35">
        <v>0</v>
      </c>
      <c r="Y186" s="35">
        <v>0</v>
      </c>
      <c r="Z186" s="35">
        <v>0</v>
      </c>
      <c r="AA186" s="32"/>
      <c r="AB186" s="32"/>
      <c r="AC186" s="32"/>
      <c r="AD186" s="33"/>
      <c r="AE186" s="519">
        <f t="shared" si="232"/>
        <v>0</v>
      </c>
      <c r="AF186" s="35">
        <v>0</v>
      </c>
      <c r="AG186" s="35">
        <v>0</v>
      </c>
      <c r="AH186" s="35">
        <v>0</v>
      </c>
      <c r="AI186" s="32"/>
      <c r="AJ186" s="32"/>
      <c r="AK186" s="32"/>
      <c r="AL186" s="32"/>
      <c r="AM186" s="34"/>
      <c r="AN186" s="184">
        <f t="shared" si="204"/>
        <v>0</v>
      </c>
      <c r="AO186" s="572" t="s">
        <v>390</v>
      </c>
      <c r="AP186" s="573" t="s">
        <v>390</v>
      </c>
    </row>
    <row r="187" spans="2:42" x14ac:dyDescent="0.25">
      <c r="B187" s="912"/>
      <c r="C187" s="187" t="s">
        <v>186</v>
      </c>
      <c r="D187" s="187"/>
      <c r="E187" s="898"/>
      <c r="F187" s="152" t="s">
        <v>67</v>
      </c>
      <c r="G187" s="531">
        <f t="shared" si="221"/>
        <v>0</v>
      </c>
      <c r="H187" s="390">
        <v>0</v>
      </c>
      <c r="I187" s="390">
        <v>0</v>
      </c>
      <c r="J187" s="390">
        <v>0</v>
      </c>
      <c r="K187" s="390">
        <v>0</v>
      </c>
      <c r="L187" s="390">
        <v>0</v>
      </c>
      <c r="M187" s="390">
        <v>0</v>
      </c>
      <c r="N187" s="391">
        <v>0</v>
      </c>
      <c r="O187" s="526">
        <f t="shared" si="230"/>
        <v>0</v>
      </c>
      <c r="P187" s="392">
        <v>0</v>
      </c>
      <c r="Q187" s="390">
        <v>0</v>
      </c>
      <c r="R187" s="390">
        <v>0</v>
      </c>
      <c r="S187" s="390" t="s">
        <v>914</v>
      </c>
      <c r="T187" s="390" t="s">
        <v>914</v>
      </c>
      <c r="U187" s="390" t="s">
        <v>914</v>
      </c>
      <c r="V187" s="390" t="s">
        <v>914</v>
      </c>
      <c r="W187" s="519">
        <f t="shared" si="231"/>
        <v>0</v>
      </c>
      <c r="X187" s="35">
        <v>0</v>
      </c>
      <c r="Y187" s="35">
        <v>0</v>
      </c>
      <c r="Z187" s="35">
        <v>0</v>
      </c>
      <c r="AA187" s="32"/>
      <c r="AB187" s="32"/>
      <c r="AC187" s="32"/>
      <c r="AD187" s="33"/>
      <c r="AE187" s="519">
        <f t="shared" si="232"/>
        <v>0</v>
      </c>
      <c r="AF187" s="35">
        <v>0</v>
      </c>
      <c r="AG187" s="35">
        <v>0</v>
      </c>
      <c r="AH187" s="35">
        <v>0</v>
      </c>
      <c r="AI187" s="32"/>
      <c r="AJ187" s="32"/>
      <c r="AK187" s="32"/>
      <c r="AL187" s="32"/>
      <c r="AM187" s="34"/>
      <c r="AN187" s="184">
        <f t="shared" si="204"/>
        <v>0</v>
      </c>
      <c r="AO187" s="572" t="s">
        <v>390</v>
      </c>
      <c r="AP187" s="573" t="s">
        <v>390</v>
      </c>
    </row>
    <row r="188" spans="2:42" x14ac:dyDescent="0.25">
      <c r="B188" s="913"/>
      <c r="C188" s="187" t="s">
        <v>23</v>
      </c>
      <c r="D188" s="187"/>
      <c r="E188" s="899"/>
      <c r="F188" s="152"/>
      <c r="G188" s="531">
        <f t="shared" si="221"/>
        <v>0</v>
      </c>
      <c r="H188" s="390">
        <v>0</v>
      </c>
      <c r="I188" s="390">
        <v>0</v>
      </c>
      <c r="J188" s="390">
        <v>0</v>
      </c>
      <c r="K188" s="390">
        <v>0</v>
      </c>
      <c r="L188" s="390">
        <v>0</v>
      </c>
      <c r="M188" s="390">
        <v>0</v>
      </c>
      <c r="N188" s="391">
        <v>0</v>
      </c>
      <c r="O188" s="526">
        <f t="shared" si="230"/>
        <v>0</v>
      </c>
      <c r="P188" s="392">
        <v>0</v>
      </c>
      <c r="Q188" s="390">
        <v>0</v>
      </c>
      <c r="R188" s="390">
        <v>0</v>
      </c>
      <c r="S188" s="390" t="s">
        <v>914</v>
      </c>
      <c r="T188" s="390" t="s">
        <v>914</v>
      </c>
      <c r="U188" s="390" t="s">
        <v>914</v>
      </c>
      <c r="V188" s="390" t="s">
        <v>914</v>
      </c>
      <c r="W188" s="519">
        <f t="shared" si="231"/>
        <v>0</v>
      </c>
      <c r="X188" s="35">
        <v>0</v>
      </c>
      <c r="Y188" s="35">
        <v>0</v>
      </c>
      <c r="Z188" s="35">
        <v>0</v>
      </c>
      <c r="AA188" s="32"/>
      <c r="AB188" s="32"/>
      <c r="AC188" s="32"/>
      <c r="AD188" s="33"/>
      <c r="AE188" s="519">
        <f t="shared" si="232"/>
        <v>0</v>
      </c>
      <c r="AF188" s="35">
        <v>0</v>
      </c>
      <c r="AG188" s="35">
        <v>0</v>
      </c>
      <c r="AH188" s="35">
        <v>0</v>
      </c>
      <c r="AI188" s="32"/>
      <c r="AJ188" s="32"/>
      <c r="AK188" s="32"/>
      <c r="AL188" s="32"/>
      <c r="AM188" s="34"/>
      <c r="AN188" s="184">
        <f t="shared" si="204"/>
        <v>0</v>
      </c>
      <c r="AO188" s="572" t="s">
        <v>390</v>
      </c>
      <c r="AP188" s="573" t="s">
        <v>390</v>
      </c>
    </row>
    <row r="189" spans="2:42" x14ac:dyDescent="0.25">
      <c r="B189" s="933" t="s">
        <v>292</v>
      </c>
      <c r="C189" s="934"/>
      <c r="D189" s="215"/>
      <c r="E189" s="151" t="s">
        <v>250</v>
      </c>
      <c r="F189" s="152"/>
      <c r="G189" s="527">
        <f t="shared" si="221"/>
        <v>0</v>
      </c>
      <c r="H189" s="390">
        <v>0</v>
      </c>
      <c r="I189" s="390">
        <v>0</v>
      </c>
      <c r="J189" s="390">
        <v>0</v>
      </c>
      <c r="K189" s="390">
        <v>0</v>
      </c>
      <c r="L189" s="390">
        <v>0</v>
      </c>
      <c r="M189" s="390">
        <v>0</v>
      </c>
      <c r="N189" s="391">
        <v>0</v>
      </c>
      <c r="O189" s="525">
        <f t="shared" si="230"/>
        <v>0</v>
      </c>
      <c r="P189" s="395">
        <v>0</v>
      </c>
      <c r="Q189" s="390">
        <v>0</v>
      </c>
      <c r="R189" s="390">
        <v>0</v>
      </c>
      <c r="S189" s="390" t="s">
        <v>914</v>
      </c>
      <c r="T189" s="390" t="s">
        <v>914</v>
      </c>
      <c r="U189" s="390" t="s">
        <v>914</v>
      </c>
      <c r="V189" s="390" t="s">
        <v>914</v>
      </c>
      <c r="W189" s="518">
        <f t="shared" si="231"/>
        <v>0</v>
      </c>
      <c r="X189" s="35">
        <v>0</v>
      </c>
      <c r="Y189" s="35">
        <v>0</v>
      </c>
      <c r="Z189" s="35">
        <v>0</v>
      </c>
      <c r="AA189" s="29"/>
      <c r="AB189" s="29"/>
      <c r="AC189" s="29"/>
      <c r="AD189" s="30"/>
      <c r="AE189" s="518">
        <f t="shared" si="232"/>
        <v>0</v>
      </c>
      <c r="AF189" s="35">
        <v>0</v>
      </c>
      <c r="AG189" s="35">
        <v>0</v>
      </c>
      <c r="AH189" s="35">
        <v>0</v>
      </c>
      <c r="AI189" s="29"/>
      <c r="AJ189" s="29"/>
      <c r="AK189" s="29"/>
      <c r="AL189" s="29"/>
      <c r="AM189" s="31"/>
      <c r="AN189" s="186">
        <f t="shared" ref="AN189:AN220" si="233">AE189-G189</f>
        <v>0</v>
      </c>
      <c r="AO189" s="35">
        <v>0</v>
      </c>
      <c r="AP189" s="35">
        <v>0</v>
      </c>
    </row>
    <row r="190" spans="2:42" x14ac:dyDescent="0.25">
      <c r="B190" s="935" t="s">
        <v>293</v>
      </c>
      <c r="C190" s="936"/>
      <c r="D190" s="216"/>
      <c r="E190" s="151" t="s">
        <v>251</v>
      </c>
      <c r="F190" s="152"/>
      <c r="G190" s="527">
        <f t="shared" si="221"/>
        <v>0</v>
      </c>
      <c r="H190" s="390">
        <v>0</v>
      </c>
      <c r="I190" s="390">
        <v>0</v>
      </c>
      <c r="J190" s="390">
        <v>0</v>
      </c>
      <c r="K190" s="390">
        <v>0</v>
      </c>
      <c r="L190" s="390">
        <v>0</v>
      </c>
      <c r="M190" s="390">
        <v>0</v>
      </c>
      <c r="N190" s="391">
        <v>0</v>
      </c>
      <c r="O190" s="525">
        <f t="shared" si="230"/>
        <v>0</v>
      </c>
      <c r="P190" s="395">
        <v>0</v>
      </c>
      <c r="Q190" s="390">
        <v>0</v>
      </c>
      <c r="R190" s="390">
        <v>0</v>
      </c>
      <c r="S190" s="390" t="s">
        <v>914</v>
      </c>
      <c r="T190" s="390" t="s">
        <v>914</v>
      </c>
      <c r="U190" s="390" t="s">
        <v>914</v>
      </c>
      <c r="V190" s="390" t="s">
        <v>914</v>
      </c>
      <c r="W190" s="518">
        <f t="shared" si="231"/>
        <v>0</v>
      </c>
      <c r="X190" s="35">
        <v>0</v>
      </c>
      <c r="Y190" s="35">
        <v>0</v>
      </c>
      <c r="Z190" s="35">
        <v>0</v>
      </c>
      <c r="AA190" s="29"/>
      <c r="AB190" s="29"/>
      <c r="AC190" s="29"/>
      <c r="AD190" s="30"/>
      <c r="AE190" s="518">
        <f t="shared" si="232"/>
        <v>0</v>
      </c>
      <c r="AF190" s="35">
        <v>0</v>
      </c>
      <c r="AG190" s="35">
        <v>0</v>
      </c>
      <c r="AH190" s="35">
        <v>0</v>
      </c>
      <c r="AI190" s="29"/>
      <c r="AJ190" s="29"/>
      <c r="AK190" s="29"/>
      <c r="AL190" s="29"/>
      <c r="AM190" s="31"/>
      <c r="AN190" s="186">
        <f t="shared" si="233"/>
        <v>0</v>
      </c>
      <c r="AO190" s="35">
        <v>0</v>
      </c>
      <c r="AP190" s="35">
        <v>0</v>
      </c>
    </row>
    <row r="191" spans="2:42" ht="26.25" x14ac:dyDescent="0.25">
      <c r="B191" s="935" t="s">
        <v>294</v>
      </c>
      <c r="C191" s="936"/>
      <c r="D191" s="216"/>
      <c r="E191" s="191" t="s">
        <v>252</v>
      </c>
      <c r="F191" s="152"/>
      <c r="G191" s="527">
        <f t="shared" si="221"/>
        <v>0</v>
      </c>
      <c r="H191" s="390">
        <v>0</v>
      </c>
      <c r="I191" s="390">
        <v>0</v>
      </c>
      <c r="J191" s="390">
        <v>0</v>
      </c>
      <c r="K191" s="390">
        <v>0</v>
      </c>
      <c r="L191" s="390">
        <v>0</v>
      </c>
      <c r="M191" s="390">
        <v>0</v>
      </c>
      <c r="N191" s="391">
        <v>0</v>
      </c>
      <c r="O191" s="525">
        <f t="shared" si="230"/>
        <v>0</v>
      </c>
      <c r="P191" s="395">
        <v>0</v>
      </c>
      <c r="Q191" s="390">
        <v>0</v>
      </c>
      <c r="R191" s="390">
        <v>0</v>
      </c>
      <c r="S191" s="390" t="s">
        <v>914</v>
      </c>
      <c r="T191" s="390" t="s">
        <v>914</v>
      </c>
      <c r="U191" s="390" t="s">
        <v>914</v>
      </c>
      <c r="V191" s="390" t="s">
        <v>914</v>
      </c>
      <c r="W191" s="518">
        <f t="shared" si="231"/>
        <v>0</v>
      </c>
      <c r="X191" s="35">
        <v>0</v>
      </c>
      <c r="Y191" s="35">
        <v>0</v>
      </c>
      <c r="Z191" s="35">
        <v>0</v>
      </c>
      <c r="AA191" s="29"/>
      <c r="AB191" s="29"/>
      <c r="AC191" s="29"/>
      <c r="AD191" s="30"/>
      <c r="AE191" s="518">
        <f t="shared" si="232"/>
        <v>0</v>
      </c>
      <c r="AF191" s="35">
        <v>0</v>
      </c>
      <c r="AG191" s="35">
        <v>0</v>
      </c>
      <c r="AH191" s="35">
        <v>0</v>
      </c>
      <c r="AI191" s="29"/>
      <c r="AJ191" s="29"/>
      <c r="AK191" s="29"/>
      <c r="AL191" s="29"/>
      <c r="AM191" s="31"/>
      <c r="AN191" s="186">
        <f t="shared" si="233"/>
        <v>0</v>
      </c>
      <c r="AO191" s="35">
        <v>0</v>
      </c>
      <c r="AP191" s="35">
        <v>0</v>
      </c>
    </row>
    <row r="192" spans="2:42" x14ac:dyDescent="0.25">
      <c r="B192" s="933" t="s">
        <v>295</v>
      </c>
      <c r="C192" s="934"/>
      <c r="D192" s="215"/>
      <c r="E192" s="151" t="s">
        <v>253</v>
      </c>
      <c r="F192" s="152"/>
      <c r="G192" s="527">
        <f t="shared" si="221"/>
        <v>0</v>
      </c>
      <c r="H192" s="390">
        <v>0</v>
      </c>
      <c r="I192" s="390">
        <v>0</v>
      </c>
      <c r="J192" s="390">
        <v>0</v>
      </c>
      <c r="K192" s="390">
        <v>0</v>
      </c>
      <c r="L192" s="390">
        <v>0</v>
      </c>
      <c r="M192" s="390">
        <v>0</v>
      </c>
      <c r="N192" s="391">
        <v>0</v>
      </c>
      <c r="O192" s="525">
        <f t="shared" si="230"/>
        <v>0</v>
      </c>
      <c r="P192" s="395">
        <v>0</v>
      </c>
      <c r="Q192" s="390">
        <v>0</v>
      </c>
      <c r="R192" s="390">
        <v>0</v>
      </c>
      <c r="S192" s="390" t="s">
        <v>914</v>
      </c>
      <c r="T192" s="390" t="s">
        <v>914</v>
      </c>
      <c r="U192" s="390" t="s">
        <v>914</v>
      </c>
      <c r="V192" s="390" t="s">
        <v>914</v>
      </c>
      <c r="W192" s="518">
        <f t="shared" si="231"/>
        <v>0</v>
      </c>
      <c r="X192" s="35">
        <v>0</v>
      </c>
      <c r="Y192" s="35">
        <v>0</v>
      </c>
      <c r="Z192" s="35">
        <v>0</v>
      </c>
      <c r="AA192" s="29"/>
      <c r="AB192" s="29"/>
      <c r="AC192" s="29"/>
      <c r="AD192" s="30"/>
      <c r="AE192" s="518">
        <f t="shared" si="232"/>
        <v>0</v>
      </c>
      <c r="AF192" s="35">
        <v>0</v>
      </c>
      <c r="AG192" s="35">
        <v>0</v>
      </c>
      <c r="AH192" s="35">
        <v>0</v>
      </c>
      <c r="AI192" s="29"/>
      <c r="AJ192" s="29"/>
      <c r="AK192" s="29"/>
      <c r="AL192" s="29"/>
      <c r="AM192" s="31"/>
      <c r="AN192" s="186">
        <f t="shared" si="233"/>
        <v>0</v>
      </c>
      <c r="AO192" s="35">
        <v>0</v>
      </c>
      <c r="AP192" s="35">
        <v>0</v>
      </c>
    </row>
    <row r="193" spans="2:104" x14ac:dyDescent="0.25">
      <c r="B193" s="935" t="s">
        <v>296</v>
      </c>
      <c r="C193" s="936"/>
      <c r="D193" s="216"/>
      <c r="E193" s="151" t="s">
        <v>254</v>
      </c>
      <c r="F193" s="152"/>
      <c r="G193" s="527">
        <f t="shared" si="221"/>
        <v>0</v>
      </c>
      <c r="H193" s="390">
        <v>0</v>
      </c>
      <c r="I193" s="390">
        <v>0</v>
      </c>
      <c r="J193" s="390">
        <v>0</v>
      </c>
      <c r="K193" s="390">
        <v>0</v>
      </c>
      <c r="L193" s="390">
        <v>0</v>
      </c>
      <c r="M193" s="390">
        <v>0</v>
      </c>
      <c r="N193" s="391">
        <v>0</v>
      </c>
      <c r="O193" s="525">
        <f t="shared" si="230"/>
        <v>0</v>
      </c>
      <c r="P193" s="395">
        <v>0</v>
      </c>
      <c r="Q193" s="390">
        <v>0</v>
      </c>
      <c r="R193" s="390">
        <v>0</v>
      </c>
      <c r="S193" s="390" t="s">
        <v>914</v>
      </c>
      <c r="T193" s="390" t="s">
        <v>914</v>
      </c>
      <c r="U193" s="390" t="s">
        <v>914</v>
      </c>
      <c r="V193" s="390" t="s">
        <v>914</v>
      </c>
      <c r="W193" s="518">
        <f t="shared" si="231"/>
        <v>0</v>
      </c>
      <c r="X193" s="35">
        <v>0</v>
      </c>
      <c r="Y193" s="35">
        <v>0</v>
      </c>
      <c r="Z193" s="35">
        <v>0</v>
      </c>
      <c r="AA193" s="29"/>
      <c r="AB193" s="29"/>
      <c r="AC193" s="29"/>
      <c r="AD193" s="30"/>
      <c r="AE193" s="518">
        <f t="shared" si="232"/>
        <v>0</v>
      </c>
      <c r="AF193" s="35">
        <v>0</v>
      </c>
      <c r="AG193" s="35">
        <v>0</v>
      </c>
      <c r="AH193" s="35">
        <v>0</v>
      </c>
      <c r="AI193" s="29"/>
      <c r="AJ193" s="29"/>
      <c r="AK193" s="29"/>
      <c r="AL193" s="29"/>
      <c r="AM193" s="31"/>
      <c r="AN193" s="186">
        <f t="shared" si="233"/>
        <v>0</v>
      </c>
      <c r="AO193" s="35">
        <v>0</v>
      </c>
      <c r="AP193" s="35">
        <v>0</v>
      </c>
    </row>
    <row r="194" spans="2:104" x14ac:dyDescent="0.25">
      <c r="B194" s="920" t="s">
        <v>297</v>
      </c>
      <c r="C194" s="921"/>
      <c r="D194" s="217"/>
      <c r="E194" s="151" t="s">
        <v>255</v>
      </c>
      <c r="F194" s="152"/>
      <c r="G194" s="527">
        <f t="shared" si="221"/>
        <v>0</v>
      </c>
      <c r="H194" s="390">
        <v>0</v>
      </c>
      <c r="I194" s="390">
        <v>0</v>
      </c>
      <c r="J194" s="390">
        <v>0</v>
      </c>
      <c r="K194" s="390">
        <v>0</v>
      </c>
      <c r="L194" s="390">
        <v>0</v>
      </c>
      <c r="M194" s="390">
        <v>0</v>
      </c>
      <c r="N194" s="391">
        <v>0</v>
      </c>
      <c r="O194" s="525">
        <f t="shared" si="230"/>
        <v>0</v>
      </c>
      <c r="P194" s="395">
        <v>0</v>
      </c>
      <c r="Q194" s="390">
        <v>0</v>
      </c>
      <c r="R194" s="390">
        <v>0</v>
      </c>
      <c r="S194" s="390" t="s">
        <v>914</v>
      </c>
      <c r="T194" s="390" t="s">
        <v>914</v>
      </c>
      <c r="U194" s="390" t="s">
        <v>914</v>
      </c>
      <c r="V194" s="390" t="s">
        <v>914</v>
      </c>
      <c r="W194" s="518">
        <f t="shared" si="231"/>
        <v>0</v>
      </c>
      <c r="X194" s="35">
        <v>0</v>
      </c>
      <c r="Y194" s="35">
        <v>0</v>
      </c>
      <c r="Z194" s="35">
        <v>0</v>
      </c>
      <c r="AA194" s="29"/>
      <c r="AB194" s="29"/>
      <c r="AC194" s="29"/>
      <c r="AD194" s="30"/>
      <c r="AE194" s="518">
        <f t="shared" si="232"/>
        <v>0</v>
      </c>
      <c r="AF194" s="35">
        <v>0</v>
      </c>
      <c r="AG194" s="35">
        <v>0</v>
      </c>
      <c r="AH194" s="35">
        <v>0</v>
      </c>
      <c r="AI194" s="29"/>
      <c r="AJ194" s="29"/>
      <c r="AK194" s="29"/>
      <c r="AL194" s="29"/>
      <c r="AM194" s="31"/>
      <c r="AN194" s="186">
        <f t="shared" si="233"/>
        <v>0</v>
      </c>
      <c r="AO194" s="35">
        <v>0</v>
      </c>
      <c r="AP194" s="35">
        <v>0</v>
      </c>
    </row>
    <row r="195" spans="2:104" x14ac:dyDescent="0.25">
      <c r="B195" s="933" t="s">
        <v>298</v>
      </c>
      <c r="C195" s="934"/>
      <c r="D195" s="504"/>
      <c r="E195" s="151" t="s">
        <v>256</v>
      </c>
      <c r="F195" s="152"/>
      <c r="G195" s="527">
        <f>SUM(G196:G201)</f>
        <v>85942</v>
      </c>
      <c r="H195" s="558">
        <f t="shared" ref="H195:N195" si="234">SUM(H196:H201)</f>
        <v>33888</v>
      </c>
      <c r="I195" s="558">
        <f t="shared" si="234"/>
        <v>43918</v>
      </c>
      <c r="J195" s="558">
        <f t="shared" si="234"/>
        <v>8136</v>
      </c>
      <c r="K195" s="558">
        <f t="shared" si="234"/>
        <v>0</v>
      </c>
      <c r="L195" s="558">
        <f t="shared" si="234"/>
        <v>0</v>
      </c>
      <c r="M195" s="558">
        <f t="shared" si="234"/>
        <v>0</v>
      </c>
      <c r="N195" s="559">
        <f t="shared" si="234"/>
        <v>0</v>
      </c>
      <c r="O195" s="525">
        <f>SUM(O196:O201)</f>
        <v>0</v>
      </c>
      <c r="P195" s="395">
        <f t="shared" ref="P195:V195" si="235">SUM(P196:P201)</f>
        <v>0</v>
      </c>
      <c r="Q195" s="558">
        <f t="shared" si="235"/>
        <v>0</v>
      </c>
      <c r="R195" s="558">
        <f t="shared" si="235"/>
        <v>0</v>
      </c>
      <c r="S195" s="558">
        <f t="shared" si="235"/>
        <v>0</v>
      </c>
      <c r="T195" s="558">
        <f t="shared" si="235"/>
        <v>0</v>
      </c>
      <c r="U195" s="558">
        <f t="shared" si="235"/>
        <v>0</v>
      </c>
      <c r="V195" s="558">
        <f t="shared" si="235"/>
        <v>0</v>
      </c>
      <c r="W195" s="518">
        <f>SUM(W196:W201)</f>
        <v>2000</v>
      </c>
      <c r="X195" s="560">
        <f t="shared" ref="X195:AD195" si="236">SUM(X196:X201)</f>
        <v>0</v>
      </c>
      <c r="Y195" s="560">
        <f t="shared" si="236"/>
        <v>2000</v>
      </c>
      <c r="Z195" s="560">
        <f t="shared" si="236"/>
        <v>0</v>
      </c>
      <c r="AA195" s="560">
        <f t="shared" si="236"/>
        <v>0</v>
      </c>
      <c r="AB195" s="560">
        <f t="shared" si="236"/>
        <v>0</v>
      </c>
      <c r="AC195" s="560">
        <f t="shared" si="236"/>
        <v>0</v>
      </c>
      <c r="AD195" s="561">
        <f t="shared" si="236"/>
        <v>0</v>
      </c>
      <c r="AE195" s="518">
        <f>SUM(AE196:AE201)</f>
        <v>0</v>
      </c>
      <c r="AF195" s="560">
        <f t="shared" ref="AF195:AK195" si="237">SUM(AF196:AF201)</f>
        <v>0</v>
      </c>
      <c r="AG195" s="560">
        <f t="shared" si="237"/>
        <v>0</v>
      </c>
      <c r="AH195" s="560">
        <f t="shared" si="237"/>
        <v>0</v>
      </c>
      <c r="AI195" s="560">
        <f t="shared" si="237"/>
        <v>0</v>
      </c>
      <c r="AJ195" s="560">
        <f t="shared" si="237"/>
        <v>0</v>
      </c>
      <c r="AK195" s="560">
        <f t="shared" si="237"/>
        <v>0</v>
      </c>
      <c r="AL195" s="560">
        <f t="shared" ref="AL195" si="238">SUM(AL196:AL201)</f>
        <v>0</v>
      </c>
      <c r="AM195" s="562"/>
      <c r="AN195" s="186">
        <f t="shared" si="233"/>
        <v>-85942</v>
      </c>
      <c r="AO195" s="560">
        <f t="shared" ref="AO195:AP195" si="239">SUM(AO196:AO201)</f>
        <v>0</v>
      </c>
      <c r="AP195" s="563">
        <f t="shared" si="239"/>
        <v>0</v>
      </c>
    </row>
    <row r="196" spans="2:104" x14ac:dyDescent="0.25">
      <c r="B196" s="922" t="s">
        <v>5</v>
      </c>
      <c r="C196" s="167" t="s">
        <v>187</v>
      </c>
      <c r="D196" s="167"/>
      <c r="E196" s="897" t="s">
        <v>256</v>
      </c>
      <c r="F196" s="152" t="s">
        <v>77</v>
      </c>
      <c r="G196" s="531">
        <f>SUM(H196:N196)</f>
        <v>0</v>
      </c>
      <c r="H196" s="390">
        <v>0</v>
      </c>
      <c r="I196" s="390">
        <v>0</v>
      </c>
      <c r="J196" s="390">
        <v>0</v>
      </c>
      <c r="K196" s="390">
        <v>0</v>
      </c>
      <c r="L196" s="390">
        <v>0</v>
      </c>
      <c r="M196" s="390">
        <v>0</v>
      </c>
      <c r="N196" s="391">
        <v>0</v>
      </c>
      <c r="O196" s="526">
        <f t="shared" ref="O196:O201" si="240">SUM(P196:V196)</f>
        <v>0</v>
      </c>
      <c r="P196" s="392">
        <v>0</v>
      </c>
      <c r="Q196" s="390">
        <v>0</v>
      </c>
      <c r="R196" s="390">
        <v>0</v>
      </c>
      <c r="S196" s="390" t="s">
        <v>914</v>
      </c>
      <c r="T196" s="390" t="s">
        <v>914</v>
      </c>
      <c r="U196" s="390" t="s">
        <v>914</v>
      </c>
      <c r="V196" s="390" t="s">
        <v>914</v>
      </c>
      <c r="W196" s="519">
        <f t="shared" ref="W196:W201" si="241">SUM(X196:AD196)</f>
        <v>0</v>
      </c>
      <c r="X196" s="35">
        <v>0</v>
      </c>
      <c r="Y196" s="35">
        <v>0</v>
      </c>
      <c r="Z196" s="35">
        <v>0</v>
      </c>
      <c r="AA196" s="32"/>
      <c r="AB196" s="32"/>
      <c r="AC196" s="32"/>
      <c r="AD196" s="33"/>
      <c r="AE196" s="519">
        <f t="shared" ref="AE196:AE201" si="242">SUM(AF196:AL196)</f>
        <v>0</v>
      </c>
      <c r="AF196" s="35">
        <v>0</v>
      </c>
      <c r="AG196" s="35">
        <v>0</v>
      </c>
      <c r="AH196" s="35">
        <v>0</v>
      </c>
      <c r="AI196" s="32"/>
      <c r="AJ196" s="32"/>
      <c r="AK196" s="32"/>
      <c r="AL196" s="32"/>
      <c r="AM196" s="34"/>
      <c r="AN196" s="184">
        <f t="shared" si="233"/>
        <v>0</v>
      </c>
      <c r="AO196" s="35">
        <v>0</v>
      </c>
      <c r="AP196" s="35">
        <v>0</v>
      </c>
    </row>
    <row r="197" spans="2:104" ht="25.5" x14ac:dyDescent="0.25">
      <c r="B197" s="923"/>
      <c r="C197" s="167" t="s">
        <v>188</v>
      </c>
      <c r="D197" s="167"/>
      <c r="E197" s="898"/>
      <c r="F197" s="152" t="s">
        <v>55</v>
      </c>
      <c r="G197" s="531">
        <f t="shared" si="221"/>
        <v>0</v>
      </c>
      <c r="H197" s="390">
        <v>0</v>
      </c>
      <c r="I197" s="390">
        <v>0</v>
      </c>
      <c r="J197" s="390">
        <v>0</v>
      </c>
      <c r="K197" s="390">
        <v>0</v>
      </c>
      <c r="L197" s="390">
        <v>0</v>
      </c>
      <c r="M197" s="390">
        <v>0</v>
      </c>
      <c r="N197" s="391">
        <v>0</v>
      </c>
      <c r="O197" s="526">
        <f t="shared" si="240"/>
        <v>0</v>
      </c>
      <c r="P197" s="392">
        <v>0</v>
      </c>
      <c r="Q197" s="390">
        <v>0</v>
      </c>
      <c r="R197" s="390">
        <v>0</v>
      </c>
      <c r="S197" s="390" t="s">
        <v>914</v>
      </c>
      <c r="T197" s="390" t="s">
        <v>914</v>
      </c>
      <c r="U197" s="390" t="s">
        <v>914</v>
      </c>
      <c r="V197" s="390" t="s">
        <v>914</v>
      </c>
      <c r="W197" s="519">
        <f t="shared" si="241"/>
        <v>0</v>
      </c>
      <c r="X197" s="35">
        <v>0</v>
      </c>
      <c r="Y197" s="35">
        <v>0</v>
      </c>
      <c r="Z197" s="35">
        <v>0</v>
      </c>
      <c r="AA197" s="32"/>
      <c r="AB197" s="32"/>
      <c r="AC197" s="32"/>
      <c r="AD197" s="33"/>
      <c r="AE197" s="519">
        <f t="shared" si="242"/>
        <v>0</v>
      </c>
      <c r="AF197" s="35">
        <v>0</v>
      </c>
      <c r="AG197" s="35">
        <v>0</v>
      </c>
      <c r="AH197" s="35">
        <v>0</v>
      </c>
      <c r="AI197" s="32"/>
      <c r="AJ197" s="32"/>
      <c r="AK197" s="32"/>
      <c r="AL197" s="32"/>
      <c r="AM197" s="34"/>
      <c r="AN197" s="184">
        <f t="shared" si="233"/>
        <v>0</v>
      </c>
      <c r="AO197" s="35">
        <v>0</v>
      </c>
      <c r="AP197" s="35">
        <v>0</v>
      </c>
    </row>
    <row r="198" spans="2:104" x14ac:dyDescent="0.25">
      <c r="B198" s="923"/>
      <c r="C198" s="167" t="s">
        <v>189</v>
      </c>
      <c r="D198" s="167"/>
      <c r="E198" s="898"/>
      <c r="F198" s="152" t="s">
        <v>63</v>
      </c>
      <c r="G198" s="531">
        <f t="shared" si="221"/>
        <v>85942</v>
      </c>
      <c r="H198" s="390">
        <v>33888</v>
      </c>
      <c r="I198" s="390">
        <v>43918</v>
      </c>
      <c r="J198" s="390">
        <v>8136</v>
      </c>
      <c r="K198" s="390">
        <v>0</v>
      </c>
      <c r="L198" s="390">
        <v>0</v>
      </c>
      <c r="M198" s="390">
        <v>0</v>
      </c>
      <c r="N198" s="391">
        <v>0</v>
      </c>
      <c r="O198" s="526">
        <f t="shared" si="240"/>
        <v>0</v>
      </c>
      <c r="P198" s="392">
        <v>0</v>
      </c>
      <c r="Q198" s="390">
        <v>0</v>
      </c>
      <c r="R198" s="390">
        <v>0</v>
      </c>
      <c r="S198" s="390" t="s">
        <v>914</v>
      </c>
      <c r="T198" s="390" t="s">
        <v>914</v>
      </c>
      <c r="U198" s="390" t="s">
        <v>914</v>
      </c>
      <c r="V198" s="390" t="s">
        <v>914</v>
      </c>
      <c r="W198" s="519">
        <f t="shared" si="241"/>
        <v>0</v>
      </c>
      <c r="X198" s="35">
        <v>0</v>
      </c>
      <c r="Y198" s="35">
        <v>0</v>
      </c>
      <c r="Z198" s="35">
        <v>0</v>
      </c>
      <c r="AA198" s="32"/>
      <c r="AB198" s="32"/>
      <c r="AC198" s="32"/>
      <c r="AD198" s="33"/>
      <c r="AE198" s="519">
        <f t="shared" si="242"/>
        <v>0</v>
      </c>
      <c r="AF198" s="35">
        <v>0</v>
      </c>
      <c r="AG198" s="35">
        <v>0</v>
      </c>
      <c r="AH198" s="35">
        <v>0</v>
      </c>
      <c r="AI198" s="32"/>
      <c r="AJ198" s="32"/>
      <c r="AK198" s="32"/>
      <c r="AL198" s="32"/>
      <c r="AM198" s="34"/>
      <c r="AN198" s="184">
        <f t="shared" si="233"/>
        <v>-85942</v>
      </c>
      <c r="AO198" s="35">
        <v>0</v>
      </c>
      <c r="AP198" s="35">
        <v>0</v>
      </c>
    </row>
    <row r="199" spans="2:104" x14ac:dyDescent="0.25">
      <c r="B199" s="923"/>
      <c r="C199" s="167" t="s">
        <v>191</v>
      </c>
      <c r="D199" s="167"/>
      <c r="E199" s="898"/>
      <c r="F199" s="152" t="s">
        <v>190</v>
      </c>
      <c r="G199" s="531">
        <f t="shared" si="221"/>
        <v>0</v>
      </c>
      <c r="H199" s="390">
        <v>0</v>
      </c>
      <c r="I199" s="390">
        <v>0</v>
      </c>
      <c r="J199" s="390">
        <v>0</v>
      </c>
      <c r="K199" s="390">
        <v>0</v>
      </c>
      <c r="L199" s="390">
        <v>0</v>
      </c>
      <c r="M199" s="390">
        <v>0</v>
      </c>
      <c r="N199" s="391">
        <v>0</v>
      </c>
      <c r="O199" s="526">
        <f t="shared" si="240"/>
        <v>0</v>
      </c>
      <c r="P199" s="392">
        <v>0</v>
      </c>
      <c r="Q199" s="390">
        <v>0</v>
      </c>
      <c r="R199" s="390">
        <v>0</v>
      </c>
      <c r="S199" s="390" t="s">
        <v>914</v>
      </c>
      <c r="T199" s="390" t="s">
        <v>914</v>
      </c>
      <c r="U199" s="390" t="s">
        <v>914</v>
      </c>
      <c r="V199" s="390" t="s">
        <v>914</v>
      </c>
      <c r="W199" s="519">
        <f t="shared" si="241"/>
        <v>2000</v>
      </c>
      <c r="X199" s="35">
        <v>0</v>
      </c>
      <c r="Y199" s="35">
        <v>2000</v>
      </c>
      <c r="Z199" s="35">
        <v>0</v>
      </c>
      <c r="AA199" s="32"/>
      <c r="AB199" s="32"/>
      <c r="AC199" s="32"/>
      <c r="AD199" s="33"/>
      <c r="AE199" s="519">
        <f t="shared" si="242"/>
        <v>0</v>
      </c>
      <c r="AF199" s="35">
        <v>0</v>
      </c>
      <c r="AG199" s="35">
        <v>0</v>
      </c>
      <c r="AH199" s="35">
        <v>0</v>
      </c>
      <c r="AI199" s="32"/>
      <c r="AJ199" s="32"/>
      <c r="AK199" s="32"/>
      <c r="AL199" s="32"/>
      <c r="AM199" s="34"/>
      <c r="AN199" s="184">
        <f t="shared" si="233"/>
        <v>0</v>
      </c>
      <c r="AO199" s="35">
        <v>0</v>
      </c>
      <c r="AP199" s="35">
        <v>0</v>
      </c>
    </row>
    <row r="200" spans="2:104" x14ac:dyDescent="0.25">
      <c r="B200" s="923"/>
      <c r="C200" s="167" t="s">
        <v>379</v>
      </c>
      <c r="D200" s="167"/>
      <c r="E200" s="898"/>
      <c r="F200" s="152" t="s">
        <v>192</v>
      </c>
      <c r="G200" s="531">
        <f t="shared" si="221"/>
        <v>0</v>
      </c>
      <c r="H200" s="390">
        <v>0</v>
      </c>
      <c r="I200" s="390">
        <v>0</v>
      </c>
      <c r="J200" s="390">
        <v>0</v>
      </c>
      <c r="K200" s="390">
        <v>0</v>
      </c>
      <c r="L200" s="390">
        <v>0</v>
      </c>
      <c r="M200" s="390">
        <v>0</v>
      </c>
      <c r="N200" s="391">
        <v>0</v>
      </c>
      <c r="O200" s="526">
        <f t="shared" si="240"/>
        <v>0</v>
      </c>
      <c r="P200" s="392">
        <v>0</v>
      </c>
      <c r="Q200" s="390">
        <v>0</v>
      </c>
      <c r="R200" s="390">
        <v>0</v>
      </c>
      <c r="S200" s="390" t="s">
        <v>914</v>
      </c>
      <c r="T200" s="390" t="s">
        <v>914</v>
      </c>
      <c r="U200" s="390" t="s">
        <v>914</v>
      </c>
      <c r="V200" s="390" t="s">
        <v>914</v>
      </c>
      <c r="W200" s="519">
        <f t="shared" si="241"/>
        <v>0</v>
      </c>
      <c r="X200" s="35">
        <v>0</v>
      </c>
      <c r="Y200" s="35">
        <v>0</v>
      </c>
      <c r="Z200" s="35">
        <v>0</v>
      </c>
      <c r="AA200" s="32"/>
      <c r="AB200" s="32"/>
      <c r="AC200" s="32"/>
      <c r="AD200" s="33"/>
      <c r="AE200" s="519">
        <f t="shared" si="242"/>
        <v>0</v>
      </c>
      <c r="AF200" s="35">
        <v>0</v>
      </c>
      <c r="AG200" s="35">
        <v>0</v>
      </c>
      <c r="AH200" s="35">
        <v>0</v>
      </c>
      <c r="AI200" s="32"/>
      <c r="AJ200" s="32"/>
      <c r="AK200" s="32"/>
      <c r="AL200" s="32"/>
      <c r="AM200" s="34"/>
      <c r="AN200" s="184">
        <f t="shared" si="233"/>
        <v>0</v>
      </c>
      <c r="AO200" s="35">
        <v>0</v>
      </c>
      <c r="AP200" s="35">
        <v>0</v>
      </c>
    </row>
    <row r="201" spans="2:104" x14ac:dyDescent="0.25">
      <c r="B201" s="924"/>
      <c r="C201" s="167" t="s">
        <v>13</v>
      </c>
      <c r="D201" s="167"/>
      <c r="E201" s="899"/>
      <c r="F201" s="152"/>
      <c r="G201" s="531">
        <f t="shared" si="221"/>
        <v>0</v>
      </c>
      <c r="H201" s="390">
        <v>0</v>
      </c>
      <c r="I201" s="390">
        <v>0</v>
      </c>
      <c r="J201" s="390">
        <v>0</v>
      </c>
      <c r="K201" s="390">
        <v>0</v>
      </c>
      <c r="L201" s="390">
        <v>0</v>
      </c>
      <c r="M201" s="390">
        <v>0</v>
      </c>
      <c r="N201" s="391">
        <v>0</v>
      </c>
      <c r="O201" s="526">
        <f t="shared" si="240"/>
        <v>0</v>
      </c>
      <c r="P201" s="392">
        <v>0</v>
      </c>
      <c r="Q201" s="390">
        <v>0</v>
      </c>
      <c r="R201" s="390">
        <v>0</v>
      </c>
      <c r="S201" s="390" t="s">
        <v>914</v>
      </c>
      <c r="T201" s="390" t="s">
        <v>914</v>
      </c>
      <c r="U201" s="390" t="s">
        <v>914</v>
      </c>
      <c r="V201" s="390" t="s">
        <v>914</v>
      </c>
      <c r="W201" s="519">
        <f t="shared" si="241"/>
        <v>0</v>
      </c>
      <c r="X201" s="35">
        <v>0</v>
      </c>
      <c r="Y201" s="35">
        <v>0</v>
      </c>
      <c r="Z201" s="35">
        <v>0</v>
      </c>
      <c r="AA201" s="32"/>
      <c r="AB201" s="32"/>
      <c r="AC201" s="32"/>
      <c r="AD201" s="33"/>
      <c r="AE201" s="519">
        <f t="shared" si="242"/>
        <v>0</v>
      </c>
      <c r="AF201" s="35">
        <v>0</v>
      </c>
      <c r="AG201" s="35">
        <v>0</v>
      </c>
      <c r="AH201" s="35">
        <v>0</v>
      </c>
      <c r="AI201" s="32"/>
      <c r="AJ201" s="32"/>
      <c r="AK201" s="32"/>
      <c r="AL201" s="32"/>
      <c r="AM201" s="34"/>
      <c r="AN201" s="184">
        <f t="shared" si="233"/>
        <v>0</v>
      </c>
      <c r="AO201" s="35">
        <v>0</v>
      </c>
      <c r="AP201" s="35">
        <v>0</v>
      </c>
    </row>
    <row r="202" spans="2:104" x14ac:dyDescent="0.25">
      <c r="B202" s="920" t="s">
        <v>299</v>
      </c>
      <c r="C202" s="921"/>
      <c r="D202" s="506"/>
      <c r="E202" s="151" t="s">
        <v>257</v>
      </c>
      <c r="F202" s="152"/>
      <c r="G202" s="527">
        <f>SUM(G203:G205)</f>
        <v>137815.76999999999</v>
      </c>
      <c r="H202" s="558">
        <f t="shared" ref="H202:N202" si="243">SUM(H203:H205)</f>
        <v>110762.42</v>
      </c>
      <c r="I202" s="558">
        <f t="shared" si="243"/>
        <v>13526.679999999998</v>
      </c>
      <c r="J202" s="558">
        <f t="shared" si="243"/>
        <v>13526.67</v>
      </c>
      <c r="K202" s="558">
        <f t="shared" si="243"/>
        <v>0</v>
      </c>
      <c r="L202" s="558">
        <f t="shared" si="243"/>
        <v>0</v>
      </c>
      <c r="M202" s="558">
        <f t="shared" si="243"/>
        <v>0</v>
      </c>
      <c r="N202" s="559">
        <f t="shared" si="243"/>
        <v>0</v>
      </c>
      <c r="O202" s="525">
        <f>SUM(O203:O205)</f>
        <v>52000</v>
      </c>
      <c r="P202" s="395">
        <f t="shared" ref="P202:V202" si="244">SUM(P203:P205)</f>
        <v>18000</v>
      </c>
      <c r="Q202" s="558">
        <f t="shared" si="244"/>
        <v>17000</v>
      </c>
      <c r="R202" s="558">
        <f t="shared" si="244"/>
        <v>17000</v>
      </c>
      <c r="S202" s="558">
        <f t="shared" si="244"/>
        <v>0</v>
      </c>
      <c r="T202" s="558">
        <f t="shared" si="244"/>
        <v>0</v>
      </c>
      <c r="U202" s="558">
        <f t="shared" si="244"/>
        <v>0</v>
      </c>
      <c r="V202" s="558">
        <f t="shared" si="244"/>
        <v>0</v>
      </c>
      <c r="W202" s="518">
        <f>SUM(W203:W205)</f>
        <v>80000</v>
      </c>
      <c r="X202" s="560">
        <f t="shared" ref="X202:AD202" si="245">SUM(X203:X205)</f>
        <v>30000</v>
      </c>
      <c r="Y202" s="560">
        <f t="shared" si="245"/>
        <v>25000</v>
      </c>
      <c r="Z202" s="560">
        <f t="shared" si="245"/>
        <v>25000</v>
      </c>
      <c r="AA202" s="560">
        <f t="shared" si="245"/>
        <v>0</v>
      </c>
      <c r="AB202" s="560">
        <f t="shared" si="245"/>
        <v>0</v>
      </c>
      <c r="AC202" s="560">
        <f t="shared" si="245"/>
        <v>0</v>
      </c>
      <c r="AD202" s="561">
        <f t="shared" si="245"/>
        <v>0</v>
      </c>
      <c r="AE202" s="518">
        <f>SUM(AE203:AE205)</f>
        <v>52000</v>
      </c>
      <c r="AF202" s="560">
        <f t="shared" ref="AF202:AK202" si="246">SUM(AF203:AF205)</f>
        <v>18000</v>
      </c>
      <c r="AG202" s="560">
        <f t="shared" si="246"/>
        <v>17000</v>
      </c>
      <c r="AH202" s="560">
        <f t="shared" si="246"/>
        <v>17000</v>
      </c>
      <c r="AI202" s="560">
        <f t="shared" si="246"/>
        <v>0</v>
      </c>
      <c r="AJ202" s="560">
        <f t="shared" si="246"/>
        <v>0</v>
      </c>
      <c r="AK202" s="560">
        <f t="shared" si="246"/>
        <v>0</v>
      </c>
      <c r="AL202" s="560">
        <f t="shared" ref="AL202" si="247">SUM(AL203:AL205)</f>
        <v>0</v>
      </c>
      <c r="AM202" s="562"/>
      <c r="AN202" s="186">
        <f t="shared" si="233"/>
        <v>-85815.76999999999</v>
      </c>
      <c r="AO202" s="560">
        <f t="shared" ref="AO202:AP202" si="248">SUM(AO203:AO205)</f>
        <v>52000</v>
      </c>
      <c r="AP202" s="563">
        <f t="shared" si="248"/>
        <v>52000</v>
      </c>
    </row>
    <row r="203" spans="2:104" x14ac:dyDescent="0.25">
      <c r="B203" s="922" t="s">
        <v>5</v>
      </c>
      <c r="C203" s="187" t="s">
        <v>193</v>
      </c>
      <c r="D203" s="187"/>
      <c r="E203" s="897" t="s">
        <v>257</v>
      </c>
      <c r="F203" s="152" t="s">
        <v>55</v>
      </c>
      <c r="G203" s="531">
        <f t="shared" si="221"/>
        <v>110098.77</v>
      </c>
      <c r="H203" s="390">
        <v>88079.02</v>
      </c>
      <c r="I203" s="390">
        <v>11009.88</v>
      </c>
      <c r="J203" s="390">
        <v>11009.87</v>
      </c>
      <c r="K203" s="390">
        <v>0</v>
      </c>
      <c r="L203" s="390">
        <v>0</v>
      </c>
      <c r="M203" s="390">
        <v>0</v>
      </c>
      <c r="N203" s="391">
        <v>0</v>
      </c>
      <c r="O203" s="526">
        <f t="shared" ref="O203:O205" si="249">SUM(P203:V203)</f>
        <v>0</v>
      </c>
      <c r="P203" s="392">
        <v>0</v>
      </c>
      <c r="Q203" s="390">
        <v>0</v>
      </c>
      <c r="R203" s="390">
        <v>0</v>
      </c>
      <c r="S203" s="390" t="s">
        <v>914</v>
      </c>
      <c r="T203" s="390" t="s">
        <v>914</v>
      </c>
      <c r="U203" s="390" t="s">
        <v>914</v>
      </c>
      <c r="V203" s="390" t="s">
        <v>914</v>
      </c>
      <c r="W203" s="519">
        <f t="shared" ref="W203:W205" si="250">SUM(X203:AD203)</f>
        <v>0</v>
      </c>
      <c r="X203" s="35">
        <v>0</v>
      </c>
      <c r="Y203" s="35">
        <v>0</v>
      </c>
      <c r="Z203" s="35">
        <v>0</v>
      </c>
      <c r="AA203" s="32"/>
      <c r="AB203" s="32"/>
      <c r="AC203" s="32"/>
      <c r="AD203" s="33"/>
      <c r="AE203" s="519">
        <f t="shared" ref="AE203:AE205" si="251">SUM(AF203:AL203)</f>
        <v>0</v>
      </c>
      <c r="AF203" s="35">
        <v>0</v>
      </c>
      <c r="AG203" s="35">
        <v>0</v>
      </c>
      <c r="AH203" s="35">
        <v>0</v>
      </c>
      <c r="AI203" s="32"/>
      <c r="AJ203" s="32"/>
      <c r="AK203" s="32"/>
      <c r="AL203" s="32"/>
      <c r="AM203" s="34"/>
      <c r="AN203" s="184">
        <f t="shared" si="233"/>
        <v>-110098.77</v>
      </c>
      <c r="AO203" s="35">
        <v>0</v>
      </c>
      <c r="AP203" s="35">
        <v>0</v>
      </c>
    </row>
    <row r="204" spans="2:104" x14ac:dyDescent="0.25">
      <c r="B204" s="923"/>
      <c r="C204" s="167" t="s">
        <v>380</v>
      </c>
      <c r="D204" s="167"/>
      <c r="E204" s="898"/>
      <c r="F204" s="152" t="s">
        <v>61</v>
      </c>
      <c r="G204" s="531">
        <f t="shared" si="221"/>
        <v>0</v>
      </c>
      <c r="H204" s="390">
        <v>0</v>
      </c>
      <c r="I204" s="390">
        <v>0</v>
      </c>
      <c r="J204" s="390">
        <v>0</v>
      </c>
      <c r="K204" s="390">
        <v>0</v>
      </c>
      <c r="L204" s="390">
        <v>0</v>
      </c>
      <c r="M204" s="390">
        <v>0</v>
      </c>
      <c r="N204" s="391">
        <v>0</v>
      </c>
      <c r="O204" s="526">
        <f t="shared" si="249"/>
        <v>0</v>
      </c>
      <c r="P204" s="392">
        <v>0</v>
      </c>
      <c r="Q204" s="390">
        <v>0</v>
      </c>
      <c r="R204" s="390">
        <v>0</v>
      </c>
      <c r="S204" s="390" t="s">
        <v>914</v>
      </c>
      <c r="T204" s="390" t="s">
        <v>914</v>
      </c>
      <c r="U204" s="390" t="s">
        <v>914</v>
      </c>
      <c r="V204" s="390" t="s">
        <v>914</v>
      </c>
      <c r="W204" s="519">
        <f t="shared" si="250"/>
        <v>0</v>
      </c>
      <c r="X204" s="35">
        <v>0</v>
      </c>
      <c r="Y204" s="35">
        <v>0</v>
      </c>
      <c r="Z204" s="35">
        <v>0</v>
      </c>
      <c r="AA204" s="32"/>
      <c r="AB204" s="32"/>
      <c r="AC204" s="32"/>
      <c r="AD204" s="33"/>
      <c r="AE204" s="519">
        <f t="shared" si="251"/>
        <v>0</v>
      </c>
      <c r="AF204" s="35">
        <v>0</v>
      </c>
      <c r="AG204" s="35">
        <v>0</v>
      </c>
      <c r="AH204" s="35">
        <v>0</v>
      </c>
      <c r="AI204" s="32"/>
      <c r="AJ204" s="32"/>
      <c r="AK204" s="32"/>
      <c r="AL204" s="32"/>
      <c r="AM204" s="34"/>
      <c r="AN204" s="184">
        <f t="shared" si="233"/>
        <v>0</v>
      </c>
      <c r="AO204" s="35">
        <v>0</v>
      </c>
      <c r="AP204" s="35">
        <v>0</v>
      </c>
    </row>
    <row r="205" spans="2:104" x14ac:dyDescent="0.25">
      <c r="B205" s="924"/>
      <c r="C205" s="187" t="s">
        <v>23</v>
      </c>
      <c r="D205" s="187"/>
      <c r="E205" s="899"/>
      <c r="F205" s="152"/>
      <c r="G205" s="531">
        <f t="shared" si="221"/>
        <v>27716.999999999996</v>
      </c>
      <c r="H205" s="390">
        <v>22683.399999999998</v>
      </c>
      <c r="I205" s="390">
        <v>2516.7999999999997</v>
      </c>
      <c r="J205" s="390">
        <v>2516.7999999999997</v>
      </c>
      <c r="K205" s="390">
        <v>0</v>
      </c>
      <c r="L205" s="390">
        <v>0</v>
      </c>
      <c r="M205" s="390">
        <v>0</v>
      </c>
      <c r="N205" s="391">
        <v>0</v>
      </c>
      <c r="O205" s="526">
        <f t="shared" si="249"/>
        <v>52000</v>
      </c>
      <c r="P205" s="392">
        <v>18000</v>
      </c>
      <c r="Q205" s="390">
        <v>17000</v>
      </c>
      <c r="R205" s="390">
        <v>17000</v>
      </c>
      <c r="S205" s="390" t="s">
        <v>914</v>
      </c>
      <c r="T205" s="390" t="s">
        <v>914</v>
      </c>
      <c r="U205" s="390" t="s">
        <v>914</v>
      </c>
      <c r="V205" s="390" t="s">
        <v>914</v>
      </c>
      <c r="W205" s="519">
        <f t="shared" si="250"/>
        <v>80000</v>
      </c>
      <c r="X205" s="35">
        <v>30000</v>
      </c>
      <c r="Y205" s="35">
        <v>25000</v>
      </c>
      <c r="Z205" s="35">
        <v>25000</v>
      </c>
      <c r="AA205" s="32"/>
      <c r="AB205" s="32"/>
      <c r="AC205" s="32"/>
      <c r="AD205" s="33"/>
      <c r="AE205" s="519">
        <f t="shared" si="251"/>
        <v>52000</v>
      </c>
      <c r="AF205" s="35">
        <v>18000</v>
      </c>
      <c r="AG205" s="35">
        <v>17000</v>
      </c>
      <c r="AH205" s="35">
        <v>17000</v>
      </c>
      <c r="AI205" s="32"/>
      <c r="AJ205" s="32"/>
      <c r="AK205" s="32"/>
      <c r="AL205" s="32"/>
      <c r="AM205" s="34"/>
      <c r="AN205" s="184">
        <f t="shared" si="233"/>
        <v>24283.000000000004</v>
      </c>
      <c r="AO205" s="35">
        <v>52000</v>
      </c>
      <c r="AP205" s="35">
        <v>52000</v>
      </c>
    </row>
    <row r="206" spans="2:104" x14ac:dyDescent="0.25">
      <c r="B206" s="947" t="s">
        <v>14</v>
      </c>
      <c r="C206" s="948"/>
      <c r="D206" s="509"/>
      <c r="E206" s="151"/>
      <c r="F206" s="152"/>
      <c r="G206" s="518">
        <f>SUM(G207:G209)</f>
        <v>0</v>
      </c>
      <c r="H206" s="560">
        <f t="shared" ref="H206:I206" si="252">SUM(H207:H209)</f>
        <v>0</v>
      </c>
      <c r="I206" s="560">
        <f t="shared" si="252"/>
        <v>0</v>
      </c>
      <c r="J206" s="558">
        <f t="shared" ref="J206:N206" si="253">SUM(J207:J209)</f>
        <v>0</v>
      </c>
      <c r="K206" s="558">
        <f t="shared" si="253"/>
        <v>0</v>
      </c>
      <c r="L206" s="558">
        <f t="shared" si="253"/>
        <v>0</v>
      </c>
      <c r="M206" s="558">
        <f t="shared" si="253"/>
        <v>0</v>
      </c>
      <c r="N206" s="559">
        <f t="shared" si="253"/>
        <v>0</v>
      </c>
      <c r="O206" s="518">
        <f>SUM(O207:O209)</f>
        <v>0</v>
      </c>
      <c r="P206" s="560">
        <f t="shared" ref="P206:Q206" si="254">SUM(P207:P209)</f>
        <v>0</v>
      </c>
      <c r="Q206" s="560">
        <f t="shared" si="254"/>
        <v>0</v>
      </c>
      <c r="R206" s="558">
        <f t="shared" ref="R206:V206" si="255">SUM(R207:R209)</f>
        <v>0</v>
      </c>
      <c r="S206" s="558">
        <f t="shared" si="255"/>
        <v>0</v>
      </c>
      <c r="T206" s="558">
        <f t="shared" si="255"/>
        <v>0</v>
      </c>
      <c r="U206" s="558">
        <f t="shared" si="255"/>
        <v>0</v>
      </c>
      <c r="V206" s="558">
        <f t="shared" si="255"/>
        <v>0</v>
      </c>
      <c r="W206" s="518">
        <f>SUM(W207:W209)</f>
        <v>0</v>
      </c>
      <c r="X206" s="560">
        <f t="shared" ref="X206:AD206" si="256">SUM(X207:X209)</f>
        <v>0</v>
      </c>
      <c r="Y206" s="560">
        <f t="shared" si="256"/>
        <v>0</v>
      </c>
      <c r="Z206" s="560">
        <f t="shared" si="256"/>
        <v>0</v>
      </c>
      <c r="AA206" s="560">
        <f t="shared" si="256"/>
        <v>0</v>
      </c>
      <c r="AB206" s="560">
        <f t="shared" si="256"/>
        <v>0</v>
      </c>
      <c r="AC206" s="560">
        <f t="shared" si="256"/>
        <v>0</v>
      </c>
      <c r="AD206" s="561">
        <f t="shared" si="256"/>
        <v>0</v>
      </c>
      <c r="AE206" s="518">
        <f>SUM(AE207:AE209)</f>
        <v>0</v>
      </c>
      <c r="AF206" s="560">
        <f t="shared" ref="AF206:AK206" si="257">SUM(AF207:AF209)</f>
        <v>0</v>
      </c>
      <c r="AG206" s="560">
        <f t="shared" si="257"/>
        <v>0</v>
      </c>
      <c r="AH206" s="560">
        <f t="shared" si="257"/>
        <v>0</v>
      </c>
      <c r="AI206" s="560">
        <f t="shared" si="257"/>
        <v>0</v>
      </c>
      <c r="AJ206" s="560">
        <f t="shared" si="257"/>
        <v>0</v>
      </c>
      <c r="AK206" s="560">
        <f t="shared" si="257"/>
        <v>0</v>
      </c>
      <c r="AL206" s="560">
        <f t="shared" ref="AL206" si="258">SUM(AL207:AL209)</f>
        <v>0</v>
      </c>
      <c r="AM206" s="562"/>
      <c r="AN206" s="186">
        <f t="shared" si="233"/>
        <v>0</v>
      </c>
      <c r="AO206" s="560">
        <f t="shared" ref="AO206:AP206" si="259">SUM(AO207:AO209)</f>
        <v>0</v>
      </c>
      <c r="AP206" s="563">
        <f t="shared" si="259"/>
        <v>0</v>
      </c>
    </row>
    <row r="207" spans="2:104" s="50" customFormat="1" x14ac:dyDescent="0.25">
      <c r="B207" s="933" t="s">
        <v>300</v>
      </c>
      <c r="C207" s="944"/>
      <c r="D207" s="384"/>
      <c r="E207" s="151" t="s">
        <v>258</v>
      </c>
      <c r="F207" s="152"/>
      <c r="G207" s="519">
        <f t="shared" ref="G207:G209" si="260">SUM(H207:N207)</f>
        <v>0</v>
      </c>
      <c r="H207" s="571">
        <v>0</v>
      </c>
      <c r="I207" s="571">
        <v>0</v>
      </c>
      <c r="J207" s="390">
        <v>0</v>
      </c>
      <c r="K207" s="390">
        <v>0</v>
      </c>
      <c r="L207" s="390">
        <v>0</v>
      </c>
      <c r="M207" s="390">
        <v>0</v>
      </c>
      <c r="N207" s="391">
        <v>0</v>
      </c>
      <c r="O207" s="519">
        <f t="shared" ref="O207:O209" si="261">SUM(P207:V207)</f>
        <v>0</v>
      </c>
      <c r="P207" s="571">
        <v>0</v>
      </c>
      <c r="Q207" s="571">
        <v>0</v>
      </c>
      <c r="R207" s="390">
        <v>0</v>
      </c>
      <c r="S207" s="390" t="s">
        <v>914</v>
      </c>
      <c r="T207" s="390" t="s">
        <v>914</v>
      </c>
      <c r="U207" s="390" t="s">
        <v>914</v>
      </c>
      <c r="V207" s="390" t="s">
        <v>914</v>
      </c>
      <c r="W207" s="519">
        <f t="shared" ref="W207:W209" si="262">SUM(X207:AD207)</f>
        <v>0</v>
      </c>
      <c r="X207" s="35">
        <v>0</v>
      </c>
      <c r="Y207" s="35">
        <v>0</v>
      </c>
      <c r="Z207" s="35">
        <v>0</v>
      </c>
      <c r="AA207" s="32"/>
      <c r="AB207" s="32"/>
      <c r="AC207" s="32"/>
      <c r="AD207" s="33"/>
      <c r="AE207" s="519">
        <f t="shared" ref="AE207:AE209" si="263">SUM(AF207:AL207)</f>
        <v>0</v>
      </c>
      <c r="AF207" s="35">
        <v>0</v>
      </c>
      <c r="AG207" s="35">
        <v>0</v>
      </c>
      <c r="AH207" s="35">
        <v>0</v>
      </c>
      <c r="AI207" s="32"/>
      <c r="AJ207" s="32"/>
      <c r="AK207" s="32"/>
      <c r="AL207" s="32"/>
      <c r="AM207" s="34"/>
      <c r="AN207" s="184">
        <f t="shared" si="233"/>
        <v>0</v>
      </c>
      <c r="AO207" s="35">
        <v>0</v>
      </c>
      <c r="AP207" s="35">
        <v>0</v>
      </c>
      <c r="AQ207" s="49"/>
      <c r="AR207" s="49"/>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c r="BT207" s="49"/>
      <c r="BU207" s="49"/>
      <c r="BV207" s="49"/>
      <c r="BW207" s="49"/>
      <c r="BX207" s="49"/>
      <c r="BY207" s="49"/>
      <c r="BZ207" s="49"/>
      <c r="CA207" s="49"/>
      <c r="CB207" s="49"/>
      <c r="CC207" s="49"/>
      <c r="CD207" s="49"/>
      <c r="CE207" s="49"/>
      <c r="CF207" s="49"/>
      <c r="CG207" s="49"/>
      <c r="CH207" s="49"/>
      <c r="CI207" s="49"/>
      <c r="CJ207" s="49"/>
      <c r="CK207" s="49"/>
      <c r="CL207" s="49"/>
      <c r="CM207" s="49"/>
      <c r="CN207" s="49"/>
      <c r="CO207" s="49"/>
      <c r="CP207" s="49"/>
      <c r="CQ207" s="49"/>
      <c r="CR207" s="49"/>
      <c r="CS207" s="49"/>
      <c r="CT207" s="49"/>
      <c r="CU207" s="49"/>
      <c r="CV207" s="49"/>
      <c r="CW207" s="49"/>
      <c r="CX207" s="49"/>
      <c r="CY207" s="49"/>
      <c r="CZ207" s="49"/>
    </row>
    <row r="208" spans="2:104" s="50" customFormat="1" x14ac:dyDescent="0.25">
      <c r="B208" s="935" t="s">
        <v>281</v>
      </c>
      <c r="C208" s="936"/>
      <c r="D208" s="216"/>
      <c r="E208" s="151" t="s">
        <v>259</v>
      </c>
      <c r="F208" s="152"/>
      <c r="G208" s="519">
        <f t="shared" si="260"/>
        <v>0</v>
      </c>
      <c r="H208" s="571">
        <v>0</v>
      </c>
      <c r="I208" s="571">
        <v>0</v>
      </c>
      <c r="J208" s="390">
        <v>0</v>
      </c>
      <c r="K208" s="390">
        <v>0</v>
      </c>
      <c r="L208" s="390">
        <v>0</v>
      </c>
      <c r="M208" s="390">
        <v>0</v>
      </c>
      <c r="N208" s="391">
        <v>0</v>
      </c>
      <c r="O208" s="519">
        <f t="shared" si="261"/>
        <v>0</v>
      </c>
      <c r="P208" s="571">
        <v>0</v>
      </c>
      <c r="Q208" s="571">
        <v>0</v>
      </c>
      <c r="R208" s="390">
        <v>0</v>
      </c>
      <c r="S208" s="390" t="s">
        <v>914</v>
      </c>
      <c r="T208" s="390" t="s">
        <v>914</v>
      </c>
      <c r="U208" s="390" t="s">
        <v>914</v>
      </c>
      <c r="V208" s="390" t="s">
        <v>914</v>
      </c>
      <c r="W208" s="519">
        <f t="shared" si="262"/>
        <v>0</v>
      </c>
      <c r="X208" s="35">
        <v>0</v>
      </c>
      <c r="Y208" s="35">
        <v>0</v>
      </c>
      <c r="Z208" s="35">
        <v>0</v>
      </c>
      <c r="AA208" s="32"/>
      <c r="AB208" s="32"/>
      <c r="AC208" s="32"/>
      <c r="AD208" s="33"/>
      <c r="AE208" s="519">
        <f t="shared" si="263"/>
        <v>0</v>
      </c>
      <c r="AF208" s="35">
        <v>0</v>
      </c>
      <c r="AG208" s="35">
        <v>0</v>
      </c>
      <c r="AH208" s="35">
        <v>0</v>
      </c>
      <c r="AI208" s="32"/>
      <c r="AJ208" s="32"/>
      <c r="AK208" s="32"/>
      <c r="AL208" s="32"/>
      <c r="AM208" s="34"/>
      <c r="AN208" s="184">
        <f t="shared" si="233"/>
        <v>0</v>
      </c>
      <c r="AO208" s="35">
        <v>0</v>
      </c>
      <c r="AP208" s="35">
        <v>0</v>
      </c>
      <c r="AQ208" s="49"/>
      <c r="AR208" s="49"/>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c r="BT208" s="49"/>
      <c r="BU208" s="49"/>
      <c r="BV208" s="49"/>
      <c r="BW208" s="49"/>
      <c r="BX208" s="49"/>
      <c r="BY208" s="49"/>
      <c r="BZ208" s="49"/>
      <c r="CA208" s="49"/>
      <c r="CB208" s="49"/>
      <c r="CC208" s="49"/>
      <c r="CD208" s="49"/>
      <c r="CE208" s="49"/>
      <c r="CF208" s="49"/>
      <c r="CG208" s="49"/>
      <c r="CH208" s="49"/>
      <c r="CI208" s="49"/>
      <c r="CJ208" s="49"/>
      <c r="CK208" s="49"/>
      <c r="CL208" s="49"/>
      <c r="CM208" s="49"/>
      <c r="CN208" s="49"/>
      <c r="CO208" s="49"/>
      <c r="CP208" s="49"/>
      <c r="CQ208" s="49"/>
      <c r="CR208" s="49"/>
      <c r="CS208" s="49"/>
      <c r="CT208" s="49"/>
      <c r="CU208" s="49"/>
      <c r="CV208" s="49"/>
      <c r="CW208" s="49"/>
      <c r="CX208" s="49"/>
      <c r="CY208" s="49"/>
      <c r="CZ208" s="49"/>
    </row>
    <row r="209" spans="2:104" s="50" customFormat="1" ht="26.25" x14ac:dyDescent="0.25">
      <c r="B209" s="935" t="s">
        <v>301</v>
      </c>
      <c r="C209" s="936"/>
      <c r="D209" s="216"/>
      <c r="E209" s="191" t="s">
        <v>260</v>
      </c>
      <c r="F209" s="152"/>
      <c r="G209" s="519">
        <f t="shared" si="260"/>
        <v>0</v>
      </c>
      <c r="H209" s="571">
        <v>0</v>
      </c>
      <c r="I209" s="571">
        <v>0</v>
      </c>
      <c r="J209" s="390">
        <v>0</v>
      </c>
      <c r="K209" s="390">
        <v>0</v>
      </c>
      <c r="L209" s="390">
        <v>0</v>
      </c>
      <c r="M209" s="390">
        <v>0</v>
      </c>
      <c r="N209" s="391">
        <v>0</v>
      </c>
      <c r="O209" s="519">
        <f t="shared" si="261"/>
        <v>0</v>
      </c>
      <c r="P209" s="571">
        <v>0</v>
      </c>
      <c r="Q209" s="571">
        <v>0</v>
      </c>
      <c r="R209" s="390">
        <v>0</v>
      </c>
      <c r="S209" s="390" t="s">
        <v>914</v>
      </c>
      <c r="T209" s="390" t="s">
        <v>914</v>
      </c>
      <c r="U209" s="390" t="s">
        <v>914</v>
      </c>
      <c r="V209" s="390" t="s">
        <v>914</v>
      </c>
      <c r="W209" s="519">
        <f t="shared" si="262"/>
        <v>0</v>
      </c>
      <c r="X209" s="35">
        <v>0</v>
      </c>
      <c r="Y209" s="35">
        <v>0</v>
      </c>
      <c r="Z209" s="35">
        <v>0</v>
      </c>
      <c r="AA209" s="32"/>
      <c r="AB209" s="32"/>
      <c r="AC209" s="32"/>
      <c r="AD209" s="33"/>
      <c r="AE209" s="519">
        <f t="shared" si="263"/>
        <v>0</v>
      </c>
      <c r="AF209" s="35">
        <v>0</v>
      </c>
      <c r="AG209" s="35">
        <v>0</v>
      </c>
      <c r="AH209" s="35">
        <v>0</v>
      </c>
      <c r="AI209" s="32"/>
      <c r="AJ209" s="32"/>
      <c r="AK209" s="32"/>
      <c r="AL209" s="32"/>
      <c r="AM209" s="34"/>
      <c r="AN209" s="184">
        <f t="shared" si="233"/>
        <v>0</v>
      </c>
      <c r="AO209" s="35">
        <v>0</v>
      </c>
      <c r="AP209" s="35">
        <v>0</v>
      </c>
      <c r="AQ209" s="49"/>
      <c r="AR209" s="49"/>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c r="BT209" s="49"/>
      <c r="BU209" s="49"/>
      <c r="BV209" s="49"/>
      <c r="BW209" s="49"/>
      <c r="BX209" s="49"/>
      <c r="BY209" s="49"/>
      <c r="BZ209" s="49"/>
      <c r="CA209" s="49"/>
      <c r="CB209" s="49"/>
      <c r="CC209" s="49"/>
      <c r="CD209" s="49"/>
      <c r="CE209" s="49"/>
      <c r="CF209" s="49"/>
      <c r="CG209" s="49"/>
      <c r="CH209" s="49"/>
      <c r="CI209" s="49"/>
      <c r="CJ209" s="49"/>
      <c r="CK209" s="49"/>
      <c r="CL209" s="49"/>
      <c r="CM209" s="49"/>
      <c r="CN209" s="49"/>
      <c r="CO209" s="49"/>
      <c r="CP209" s="49"/>
      <c r="CQ209" s="49"/>
      <c r="CR209" s="49"/>
      <c r="CS209" s="49"/>
      <c r="CT209" s="49"/>
      <c r="CU209" s="49"/>
      <c r="CV209" s="49"/>
      <c r="CW209" s="49"/>
      <c r="CX209" s="49"/>
      <c r="CY209" s="49"/>
      <c r="CZ209" s="49"/>
    </row>
    <row r="210" spans="2:104" x14ac:dyDescent="0.25">
      <c r="B210" s="945" t="s">
        <v>15</v>
      </c>
      <c r="C210" s="946"/>
      <c r="D210" s="507"/>
      <c r="E210" s="4"/>
      <c r="F210" s="1"/>
      <c r="G210" s="87">
        <f>G211</f>
        <v>63693481.810000002</v>
      </c>
      <c r="H210" s="85">
        <f t="shared" ref="H210:AL210" si="264">H211</f>
        <v>43995184.050000004</v>
      </c>
      <c r="I210" s="85">
        <f t="shared" si="264"/>
        <v>10468635.209999999</v>
      </c>
      <c r="J210" s="85">
        <f t="shared" si="264"/>
        <v>9229662.5499999989</v>
      </c>
      <c r="K210" s="85">
        <f t="shared" si="264"/>
        <v>0</v>
      </c>
      <c r="L210" s="85">
        <f t="shared" si="264"/>
        <v>0</v>
      </c>
      <c r="M210" s="85">
        <f t="shared" si="264"/>
        <v>0</v>
      </c>
      <c r="N210" s="86">
        <f t="shared" si="264"/>
        <v>0</v>
      </c>
      <c r="O210" s="88">
        <f>O211</f>
        <v>56904000</v>
      </c>
      <c r="P210" s="89">
        <f t="shared" si="264"/>
        <v>38196000</v>
      </c>
      <c r="Q210" s="85">
        <f t="shared" si="264"/>
        <v>10626000</v>
      </c>
      <c r="R210" s="85">
        <f t="shared" si="264"/>
        <v>8082000</v>
      </c>
      <c r="S210" s="85">
        <f t="shared" si="264"/>
        <v>0</v>
      </c>
      <c r="T210" s="85">
        <f t="shared" si="264"/>
        <v>0</v>
      </c>
      <c r="U210" s="85">
        <f t="shared" si="264"/>
        <v>0</v>
      </c>
      <c r="V210" s="85">
        <f t="shared" si="264"/>
        <v>0</v>
      </c>
      <c r="W210" s="21">
        <f>W211</f>
        <v>55780300</v>
      </c>
      <c r="X210" s="22">
        <f t="shared" si="264"/>
        <v>38454835</v>
      </c>
      <c r="Y210" s="22">
        <f t="shared" si="264"/>
        <v>9654251</v>
      </c>
      <c r="Z210" s="22">
        <f t="shared" si="264"/>
        <v>7671214</v>
      </c>
      <c r="AA210" s="22">
        <f t="shared" si="264"/>
        <v>0</v>
      </c>
      <c r="AB210" s="22">
        <f t="shared" si="264"/>
        <v>0</v>
      </c>
      <c r="AC210" s="22">
        <f t="shared" si="264"/>
        <v>0</v>
      </c>
      <c r="AD210" s="23">
        <f t="shared" si="264"/>
        <v>0</v>
      </c>
      <c r="AE210" s="21">
        <f>AE211</f>
        <v>91770000</v>
      </c>
      <c r="AF210" s="22">
        <f t="shared" si="264"/>
        <v>53646000</v>
      </c>
      <c r="AG210" s="22">
        <f t="shared" si="264"/>
        <v>16219000</v>
      </c>
      <c r="AH210" s="22">
        <f t="shared" si="264"/>
        <v>21905000</v>
      </c>
      <c r="AI210" s="22">
        <f t="shared" si="264"/>
        <v>0</v>
      </c>
      <c r="AJ210" s="22">
        <f t="shared" si="264"/>
        <v>0</v>
      </c>
      <c r="AK210" s="22">
        <f t="shared" si="264"/>
        <v>0</v>
      </c>
      <c r="AL210" s="22">
        <f t="shared" si="264"/>
        <v>0</v>
      </c>
      <c r="AM210" s="24"/>
      <c r="AN210" s="25">
        <f t="shared" si="233"/>
        <v>28076518.189999998</v>
      </c>
      <c r="AO210" s="22">
        <f t="shared" ref="AO210:AP210" si="265">AO211</f>
        <v>91726000</v>
      </c>
      <c r="AP210" s="78">
        <f t="shared" si="265"/>
        <v>91604000</v>
      </c>
    </row>
    <row r="211" spans="2:104" x14ac:dyDescent="0.25">
      <c r="B211" s="935" t="s">
        <v>302</v>
      </c>
      <c r="C211" s="936"/>
      <c r="D211" s="505"/>
      <c r="E211" s="151" t="s">
        <v>261</v>
      </c>
      <c r="F211" s="152"/>
      <c r="G211" s="527">
        <f t="shared" ref="G211:O211" si="266">SUM(G212,G221,G242,G243)</f>
        <v>63693481.810000002</v>
      </c>
      <c r="H211" s="558">
        <f t="shared" si="266"/>
        <v>43995184.050000004</v>
      </c>
      <c r="I211" s="558">
        <f t="shared" si="266"/>
        <v>10468635.209999999</v>
      </c>
      <c r="J211" s="558">
        <f t="shared" si="266"/>
        <v>9229662.5499999989</v>
      </c>
      <c r="K211" s="558">
        <f t="shared" si="266"/>
        <v>0</v>
      </c>
      <c r="L211" s="558">
        <f t="shared" si="266"/>
        <v>0</v>
      </c>
      <c r="M211" s="558">
        <f t="shared" si="266"/>
        <v>0</v>
      </c>
      <c r="N211" s="559">
        <f t="shared" si="266"/>
        <v>0</v>
      </c>
      <c r="O211" s="525">
        <f t="shared" si="266"/>
        <v>56904000</v>
      </c>
      <c r="P211" s="395">
        <f>SUM(P212,P221,P242,P243)</f>
        <v>38196000</v>
      </c>
      <c r="Q211" s="558">
        <f t="shared" ref="Q211:V211" si="267">SUM(Q212,Q221,Q242,Q243)</f>
        <v>10626000</v>
      </c>
      <c r="R211" s="558">
        <f t="shared" si="267"/>
        <v>8082000</v>
      </c>
      <c r="S211" s="558">
        <f t="shared" si="267"/>
        <v>0</v>
      </c>
      <c r="T211" s="558">
        <f t="shared" si="267"/>
        <v>0</v>
      </c>
      <c r="U211" s="558">
        <f t="shared" si="267"/>
        <v>0</v>
      </c>
      <c r="V211" s="558">
        <f t="shared" si="267"/>
        <v>0</v>
      </c>
      <c r="W211" s="518">
        <f t="shared" ref="W211:AD211" si="268">W212+W221+W242+W243</f>
        <v>55780300</v>
      </c>
      <c r="X211" s="560">
        <f t="shared" si="268"/>
        <v>38454835</v>
      </c>
      <c r="Y211" s="560">
        <f t="shared" si="268"/>
        <v>9654251</v>
      </c>
      <c r="Z211" s="560">
        <f t="shared" si="268"/>
        <v>7671214</v>
      </c>
      <c r="AA211" s="560">
        <f t="shared" si="268"/>
        <v>0</v>
      </c>
      <c r="AB211" s="560">
        <f t="shared" si="268"/>
        <v>0</v>
      </c>
      <c r="AC211" s="560">
        <f t="shared" si="268"/>
        <v>0</v>
      </c>
      <c r="AD211" s="561">
        <f t="shared" si="268"/>
        <v>0</v>
      </c>
      <c r="AE211" s="518">
        <f t="shared" ref="AE211:AK211" si="269">AE212+AE221+AE242+AE243</f>
        <v>91770000</v>
      </c>
      <c r="AF211" s="560">
        <f t="shared" si="269"/>
        <v>53646000</v>
      </c>
      <c r="AG211" s="560">
        <f t="shared" si="269"/>
        <v>16219000</v>
      </c>
      <c r="AH211" s="560">
        <f t="shared" si="269"/>
        <v>21905000</v>
      </c>
      <c r="AI211" s="560">
        <f t="shared" si="269"/>
        <v>0</v>
      </c>
      <c r="AJ211" s="560">
        <f t="shared" si="269"/>
        <v>0</v>
      </c>
      <c r="AK211" s="560">
        <f t="shared" si="269"/>
        <v>0</v>
      </c>
      <c r="AL211" s="560">
        <f t="shared" ref="AL211" si="270">AL212+AL221+AL242+AL243</f>
        <v>0</v>
      </c>
      <c r="AM211" s="562"/>
      <c r="AN211" s="186">
        <f t="shared" si="233"/>
        <v>28076518.189999998</v>
      </c>
      <c r="AO211" s="560">
        <f>AO212+AO221+AO242+AO243</f>
        <v>91726000</v>
      </c>
      <c r="AP211" s="563">
        <f>AP212+AP221+AP242+AP243</f>
        <v>91604000</v>
      </c>
    </row>
    <row r="212" spans="2:104" x14ac:dyDescent="0.25">
      <c r="B212" s="219" t="s">
        <v>316</v>
      </c>
      <c r="C212" s="220" t="s">
        <v>16</v>
      </c>
      <c r="D212" s="220"/>
      <c r="E212" s="897" t="s">
        <v>261</v>
      </c>
      <c r="F212" s="222" t="s">
        <v>360</v>
      </c>
      <c r="G212" s="527">
        <f>SUM(G213:G220)</f>
        <v>7427042</v>
      </c>
      <c r="H212" s="558">
        <f>SUM(H213:H220)</f>
        <v>4971650</v>
      </c>
      <c r="I212" s="558">
        <f t="shared" ref="I212:N212" si="271">SUM(I213:I220)</f>
        <v>1150916</v>
      </c>
      <c r="J212" s="558">
        <f t="shared" si="271"/>
        <v>1304476</v>
      </c>
      <c r="K212" s="558">
        <f t="shared" si="271"/>
        <v>0</v>
      </c>
      <c r="L212" s="558">
        <f t="shared" si="271"/>
        <v>0</v>
      </c>
      <c r="M212" s="558">
        <f t="shared" si="271"/>
        <v>0</v>
      </c>
      <c r="N212" s="559">
        <f t="shared" si="271"/>
        <v>0</v>
      </c>
      <c r="O212" s="525">
        <f>SUM(O213:O220)</f>
        <v>0</v>
      </c>
      <c r="P212" s="395">
        <f t="shared" ref="P212:V212" si="272">SUM(P213:P220)</f>
        <v>0</v>
      </c>
      <c r="Q212" s="558">
        <f t="shared" si="272"/>
        <v>0</v>
      </c>
      <c r="R212" s="558">
        <f t="shared" si="272"/>
        <v>0</v>
      </c>
      <c r="S212" s="558">
        <f t="shared" si="272"/>
        <v>0</v>
      </c>
      <c r="T212" s="558">
        <f t="shared" si="272"/>
        <v>0</v>
      </c>
      <c r="U212" s="558">
        <f t="shared" si="272"/>
        <v>0</v>
      </c>
      <c r="V212" s="558">
        <f t="shared" si="272"/>
        <v>0</v>
      </c>
      <c r="W212" s="518">
        <f>SUM(W213:W220)</f>
        <v>0</v>
      </c>
      <c r="X212" s="560">
        <f t="shared" ref="X212:AD212" si="273">SUM(X213:X220)</f>
        <v>0</v>
      </c>
      <c r="Y212" s="560">
        <f t="shared" si="273"/>
        <v>0</v>
      </c>
      <c r="Z212" s="560">
        <f t="shared" si="273"/>
        <v>0</v>
      </c>
      <c r="AA212" s="560">
        <f t="shared" si="273"/>
        <v>0</v>
      </c>
      <c r="AB212" s="560">
        <f t="shared" si="273"/>
        <v>0</v>
      </c>
      <c r="AC212" s="560">
        <f t="shared" si="273"/>
        <v>0</v>
      </c>
      <c r="AD212" s="561">
        <f t="shared" si="273"/>
        <v>0</v>
      </c>
      <c r="AE212" s="518">
        <f>SUM(AE213:AE220)</f>
        <v>0</v>
      </c>
      <c r="AF212" s="560">
        <f t="shared" ref="AF212:AK212" si="274">SUM(AF213:AF220)</f>
        <v>0</v>
      </c>
      <c r="AG212" s="560">
        <f t="shared" si="274"/>
        <v>0</v>
      </c>
      <c r="AH212" s="560">
        <f t="shared" si="274"/>
        <v>0</v>
      </c>
      <c r="AI212" s="560">
        <f t="shared" si="274"/>
        <v>0</v>
      </c>
      <c r="AJ212" s="560">
        <f t="shared" si="274"/>
        <v>0</v>
      </c>
      <c r="AK212" s="560">
        <f t="shared" si="274"/>
        <v>0</v>
      </c>
      <c r="AL212" s="560">
        <f t="shared" ref="AL212" si="275">SUM(AL213:AL220)</f>
        <v>0</v>
      </c>
      <c r="AM212" s="562"/>
      <c r="AN212" s="186">
        <f t="shared" si="233"/>
        <v>-7427042</v>
      </c>
      <c r="AO212" s="560">
        <f t="shared" ref="AO212:AP212" si="276">SUM(AO213:AO220)</f>
        <v>0</v>
      </c>
      <c r="AP212" s="563">
        <f t="shared" si="276"/>
        <v>0</v>
      </c>
    </row>
    <row r="213" spans="2:104" x14ac:dyDescent="0.25">
      <c r="B213" s="223" t="s">
        <v>5</v>
      </c>
      <c r="C213" s="215" t="s">
        <v>369</v>
      </c>
      <c r="D213" s="232">
        <v>33353</v>
      </c>
      <c r="E213" s="898"/>
      <c r="F213" s="152"/>
      <c r="G213" s="531">
        <f t="shared" ref="G213:G243" si="277">SUM(H213:N213)</f>
        <v>0</v>
      </c>
      <c r="H213" s="390">
        <v>0</v>
      </c>
      <c r="I213" s="390">
        <v>0</v>
      </c>
      <c r="J213" s="390">
        <v>0</v>
      </c>
      <c r="K213" s="390" t="s">
        <v>914</v>
      </c>
      <c r="L213" s="390" t="s">
        <v>914</v>
      </c>
      <c r="M213" s="390" t="s">
        <v>914</v>
      </c>
      <c r="N213" s="391" t="s">
        <v>914</v>
      </c>
      <c r="O213" s="526">
        <f t="shared" ref="O213:O220" si="278">SUM(P213:V213)</f>
        <v>0</v>
      </c>
      <c r="P213" s="392">
        <v>0</v>
      </c>
      <c r="Q213" s="390">
        <v>0</v>
      </c>
      <c r="R213" s="390">
        <v>0</v>
      </c>
      <c r="S213" s="390" t="s">
        <v>914</v>
      </c>
      <c r="T213" s="390" t="s">
        <v>914</v>
      </c>
      <c r="U213" s="390" t="s">
        <v>914</v>
      </c>
      <c r="V213" s="390" t="s">
        <v>914</v>
      </c>
      <c r="W213" s="519">
        <f t="shared" ref="W213:W220" si="279">SUM(X213:AD213)</f>
        <v>0</v>
      </c>
      <c r="X213" s="35">
        <v>0</v>
      </c>
      <c r="Y213" s="35">
        <v>0</v>
      </c>
      <c r="Z213" s="35">
        <v>0</v>
      </c>
      <c r="AA213" s="32"/>
      <c r="AB213" s="32"/>
      <c r="AC213" s="32"/>
      <c r="AD213" s="33"/>
      <c r="AE213" s="519">
        <f t="shared" ref="AE213:AE220" si="280">SUM(AF213:AL213)</f>
        <v>0</v>
      </c>
      <c r="AF213" s="35">
        <v>0</v>
      </c>
      <c r="AG213" s="35">
        <v>0</v>
      </c>
      <c r="AH213" s="35">
        <v>0</v>
      </c>
      <c r="AI213" s="32"/>
      <c r="AJ213" s="32"/>
      <c r="AK213" s="32"/>
      <c r="AL213" s="32"/>
      <c r="AM213" s="34"/>
      <c r="AN213" s="184">
        <f t="shared" si="233"/>
        <v>0</v>
      </c>
      <c r="AO213" s="35">
        <v>0</v>
      </c>
      <c r="AP213" s="35">
        <v>0</v>
      </c>
    </row>
    <row r="214" spans="2:104" x14ac:dyDescent="0.25">
      <c r="B214" s="223"/>
      <c r="C214" s="215" t="s">
        <v>17</v>
      </c>
      <c r="D214" s="215"/>
      <c r="E214" s="898"/>
      <c r="F214" s="152"/>
      <c r="G214" s="531">
        <f t="shared" si="277"/>
        <v>0</v>
      </c>
      <c r="H214" s="390">
        <v>0</v>
      </c>
      <c r="I214" s="390">
        <v>0</v>
      </c>
      <c r="J214" s="390">
        <v>0</v>
      </c>
      <c r="K214" s="390" t="s">
        <v>914</v>
      </c>
      <c r="L214" s="390" t="s">
        <v>914</v>
      </c>
      <c r="M214" s="390" t="s">
        <v>914</v>
      </c>
      <c r="N214" s="391" t="s">
        <v>914</v>
      </c>
      <c r="O214" s="526">
        <f t="shared" si="278"/>
        <v>0</v>
      </c>
      <c r="P214" s="392">
        <v>0</v>
      </c>
      <c r="Q214" s="390">
        <v>0</v>
      </c>
      <c r="R214" s="390">
        <v>0</v>
      </c>
      <c r="S214" s="390" t="s">
        <v>914</v>
      </c>
      <c r="T214" s="390" t="s">
        <v>914</v>
      </c>
      <c r="U214" s="390" t="s">
        <v>914</v>
      </c>
      <c r="V214" s="390" t="s">
        <v>914</v>
      </c>
      <c r="W214" s="519">
        <f t="shared" si="279"/>
        <v>0</v>
      </c>
      <c r="X214" s="35">
        <v>0</v>
      </c>
      <c r="Y214" s="35">
        <v>0</v>
      </c>
      <c r="Z214" s="35">
        <v>0</v>
      </c>
      <c r="AA214" s="32"/>
      <c r="AB214" s="32"/>
      <c r="AC214" s="32"/>
      <c r="AD214" s="33"/>
      <c r="AE214" s="519">
        <f t="shared" si="280"/>
        <v>0</v>
      </c>
      <c r="AF214" s="35">
        <v>0</v>
      </c>
      <c r="AG214" s="35">
        <v>0</v>
      </c>
      <c r="AH214" s="35">
        <v>0</v>
      </c>
      <c r="AI214" s="32"/>
      <c r="AJ214" s="32"/>
      <c r="AK214" s="32"/>
      <c r="AL214" s="32"/>
      <c r="AM214" s="34"/>
      <c r="AN214" s="184">
        <f t="shared" si="233"/>
        <v>0</v>
      </c>
      <c r="AO214" s="35">
        <v>0</v>
      </c>
      <c r="AP214" s="35">
        <v>0</v>
      </c>
    </row>
    <row r="215" spans="2:104" ht="18" customHeight="1" x14ac:dyDescent="0.25">
      <c r="B215" s="223"/>
      <c r="C215" s="215" t="s">
        <v>18</v>
      </c>
      <c r="D215" s="232">
        <v>13307</v>
      </c>
      <c r="E215" s="898"/>
      <c r="F215" s="152"/>
      <c r="G215" s="531">
        <f t="shared" si="277"/>
        <v>0</v>
      </c>
      <c r="H215" s="390">
        <v>0</v>
      </c>
      <c r="I215" s="390">
        <v>0</v>
      </c>
      <c r="J215" s="390">
        <v>0</v>
      </c>
      <c r="K215" s="390" t="s">
        <v>914</v>
      </c>
      <c r="L215" s="390" t="s">
        <v>914</v>
      </c>
      <c r="M215" s="390" t="s">
        <v>914</v>
      </c>
      <c r="N215" s="391" t="s">
        <v>914</v>
      </c>
      <c r="O215" s="526">
        <f t="shared" si="278"/>
        <v>0</v>
      </c>
      <c r="P215" s="392">
        <v>0</v>
      </c>
      <c r="Q215" s="390">
        <v>0</v>
      </c>
      <c r="R215" s="390">
        <v>0</v>
      </c>
      <c r="S215" s="390" t="s">
        <v>914</v>
      </c>
      <c r="T215" s="390" t="s">
        <v>914</v>
      </c>
      <c r="U215" s="390" t="s">
        <v>914</v>
      </c>
      <c r="V215" s="390" t="s">
        <v>914</v>
      </c>
      <c r="W215" s="519">
        <f t="shared" si="279"/>
        <v>0</v>
      </c>
      <c r="X215" s="35">
        <v>0</v>
      </c>
      <c r="Y215" s="35">
        <v>0</v>
      </c>
      <c r="Z215" s="35">
        <v>0</v>
      </c>
      <c r="AA215" s="32"/>
      <c r="AB215" s="32"/>
      <c r="AC215" s="32"/>
      <c r="AD215" s="33"/>
      <c r="AE215" s="519">
        <f t="shared" si="280"/>
        <v>0</v>
      </c>
      <c r="AF215" s="35">
        <v>0</v>
      </c>
      <c r="AG215" s="35">
        <v>0</v>
      </c>
      <c r="AH215" s="35">
        <v>0</v>
      </c>
      <c r="AI215" s="32"/>
      <c r="AJ215" s="32"/>
      <c r="AK215" s="32"/>
      <c r="AL215" s="32"/>
      <c r="AM215" s="34"/>
      <c r="AN215" s="184">
        <f t="shared" si="233"/>
        <v>0</v>
      </c>
      <c r="AO215" s="35">
        <v>0</v>
      </c>
      <c r="AP215" s="35">
        <v>0</v>
      </c>
    </row>
    <row r="216" spans="2:104" x14ac:dyDescent="0.25">
      <c r="B216" s="223"/>
      <c r="C216" s="215" t="s">
        <v>19</v>
      </c>
      <c r="D216" s="225"/>
      <c r="E216" s="898"/>
      <c r="F216" s="152"/>
      <c r="G216" s="531">
        <f t="shared" si="277"/>
        <v>0</v>
      </c>
      <c r="H216" s="390">
        <v>0</v>
      </c>
      <c r="I216" s="390">
        <v>0</v>
      </c>
      <c r="J216" s="390">
        <v>0</v>
      </c>
      <c r="K216" s="390" t="s">
        <v>914</v>
      </c>
      <c r="L216" s="390" t="s">
        <v>914</v>
      </c>
      <c r="M216" s="390" t="s">
        <v>914</v>
      </c>
      <c r="N216" s="391" t="s">
        <v>914</v>
      </c>
      <c r="O216" s="526">
        <f t="shared" si="278"/>
        <v>0</v>
      </c>
      <c r="P216" s="392">
        <v>0</v>
      </c>
      <c r="Q216" s="390">
        <v>0</v>
      </c>
      <c r="R216" s="390">
        <v>0</v>
      </c>
      <c r="S216" s="390" t="s">
        <v>914</v>
      </c>
      <c r="T216" s="390" t="s">
        <v>914</v>
      </c>
      <c r="U216" s="390" t="s">
        <v>914</v>
      </c>
      <c r="V216" s="390" t="s">
        <v>914</v>
      </c>
      <c r="W216" s="519">
        <f t="shared" si="279"/>
        <v>0</v>
      </c>
      <c r="X216" s="35">
        <v>0</v>
      </c>
      <c r="Y216" s="35">
        <v>0</v>
      </c>
      <c r="Z216" s="35">
        <v>0</v>
      </c>
      <c r="AA216" s="32"/>
      <c r="AB216" s="32"/>
      <c r="AC216" s="32"/>
      <c r="AD216" s="33"/>
      <c r="AE216" s="519">
        <f t="shared" si="280"/>
        <v>0</v>
      </c>
      <c r="AF216" s="35">
        <v>0</v>
      </c>
      <c r="AG216" s="35">
        <v>0</v>
      </c>
      <c r="AH216" s="35">
        <v>0</v>
      </c>
      <c r="AI216" s="32"/>
      <c r="AJ216" s="32"/>
      <c r="AK216" s="32"/>
      <c r="AL216" s="32"/>
      <c r="AM216" s="34"/>
      <c r="AN216" s="184">
        <f t="shared" si="233"/>
        <v>0</v>
      </c>
      <c r="AO216" s="35">
        <v>0</v>
      </c>
      <c r="AP216" s="35">
        <v>0</v>
      </c>
    </row>
    <row r="217" spans="2:104" x14ac:dyDescent="0.25">
      <c r="B217" s="223"/>
      <c r="C217" s="215" t="s">
        <v>20</v>
      </c>
      <c r="D217" s="215"/>
      <c r="E217" s="898"/>
      <c r="F217" s="152"/>
      <c r="G217" s="531">
        <f t="shared" si="277"/>
        <v>0</v>
      </c>
      <c r="H217" s="390">
        <v>0</v>
      </c>
      <c r="I217" s="390">
        <v>0</v>
      </c>
      <c r="J217" s="390">
        <v>0</v>
      </c>
      <c r="K217" s="390" t="s">
        <v>914</v>
      </c>
      <c r="L217" s="390" t="s">
        <v>914</v>
      </c>
      <c r="M217" s="390" t="s">
        <v>914</v>
      </c>
      <c r="N217" s="391" t="s">
        <v>914</v>
      </c>
      <c r="O217" s="526">
        <f t="shared" si="278"/>
        <v>0</v>
      </c>
      <c r="P217" s="392">
        <v>0</v>
      </c>
      <c r="Q217" s="390">
        <v>0</v>
      </c>
      <c r="R217" s="390">
        <v>0</v>
      </c>
      <c r="S217" s="390" t="s">
        <v>914</v>
      </c>
      <c r="T217" s="390" t="s">
        <v>914</v>
      </c>
      <c r="U217" s="390" t="s">
        <v>914</v>
      </c>
      <c r="V217" s="390" t="s">
        <v>914</v>
      </c>
      <c r="W217" s="519">
        <f t="shared" si="279"/>
        <v>0</v>
      </c>
      <c r="X217" s="35">
        <v>0</v>
      </c>
      <c r="Y217" s="35">
        <v>0</v>
      </c>
      <c r="Z217" s="35">
        <v>0</v>
      </c>
      <c r="AA217" s="32"/>
      <c r="AB217" s="32"/>
      <c r="AC217" s="32"/>
      <c r="AD217" s="33"/>
      <c r="AE217" s="519">
        <f t="shared" si="280"/>
        <v>0</v>
      </c>
      <c r="AF217" s="35">
        <v>0</v>
      </c>
      <c r="AG217" s="35">
        <v>0</v>
      </c>
      <c r="AH217" s="35">
        <v>0</v>
      </c>
      <c r="AI217" s="32"/>
      <c r="AJ217" s="32"/>
      <c r="AK217" s="32"/>
      <c r="AL217" s="32"/>
      <c r="AM217" s="34"/>
      <c r="AN217" s="184">
        <f t="shared" si="233"/>
        <v>0</v>
      </c>
      <c r="AO217" s="35">
        <v>0</v>
      </c>
      <c r="AP217" s="35">
        <v>0</v>
      </c>
    </row>
    <row r="218" spans="2:104" x14ac:dyDescent="0.25">
      <c r="B218" s="223"/>
      <c r="C218" s="215" t="s">
        <v>21</v>
      </c>
      <c r="D218" s="215"/>
      <c r="E218" s="898"/>
      <c r="F218" s="152"/>
      <c r="G218" s="531">
        <f t="shared" si="277"/>
        <v>0</v>
      </c>
      <c r="H218" s="390">
        <v>0</v>
      </c>
      <c r="I218" s="390">
        <v>0</v>
      </c>
      <c r="J218" s="390">
        <v>0</v>
      </c>
      <c r="K218" s="390" t="s">
        <v>914</v>
      </c>
      <c r="L218" s="390" t="s">
        <v>914</v>
      </c>
      <c r="M218" s="390" t="s">
        <v>914</v>
      </c>
      <c r="N218" s="391" t="s">
        <v>914</v>
      </c>
      <c r="O218" s="526">
        <f t="shared" si="278"/>
        <v>0</v>
      </c>
      <c r="P218" s="392">
        <v>0</v>
      </c>
      <c r="Q218" s="390">
        <v>0</v>
      </c>
      <c r="R218" s="390">
        <v>0</v>
      </c>
      <c r="S218" s="390" t="s">
        <v>914</v>
      </c>
      <c r="T218" s="390" t="s">
        <v>914</v>
      </c>
      <c r="U218" s="390" t="s">
        <v>914</v>
      </c>
      <c r="V218" s="390" t="s">
        <v>914</v>
      </c>
      <c r="W218" s="519">
        <f t="shared" si="279"/>
        <v>0</v>
      </c>
      <c r="X218" s="35">
        <v>0</v>
      </c>
      <c r="Y218" s="35">
        <v>0</v>
      </c>
      <c r="Z218" s="35">
        <v>0</v>
      </c>
      <c r="AA218" s="32"/>
      <c r="AB218" s="32"/>
      <c r="AC218" s="32"/>
      <c r="AD218" s="33"/>
      <c r="AE218" s="519">
        <f t="shared" si="280"/>
        <v>0</v>
      </c>
      <c r="AF218" s="35">
        <v>0</v>
      </c>
      <c r="AG218" s="35">
        <v>0</v>
      </c>
      <c r="AH218" s="35">
        <v>0</v>
      </c>
      <c r="AI218" s="32"/>
      <c r="AJ218" s="32"/>
      <c r="AK218" s="32"/>
      <c r="AL218" s="32"/>
      <c r="AM218" s="34"/>
      <c r="AN218" s="184">
        <f t="shared" si="233"/>
        <v>0</v>
      </c>
      <c r="AO218" s="35">
        <v>0</v>
      </c>
      <c r="AP218" s="35">
        <v>0</v>
      </c>
    </row>
    <row r="219" spans="2:104" x14ac:dyDescent="0.25">
      <c r="B219" s="223"/>
      <c r="C219" s="226" t="s">
        <v>22</v>
      </c>
      <c r="D219" s="226"/>
      <c r="E219" s="898"/>
      <c r="F219" s="152"/>
      <c r="G219" s="531">
        <f t="shared" si="277"/>
        <v>0</v>
      </c>
      <c r="H219" s="390">
        <v>0</v>
      </c>
      <c r="I219" s="390">
        <v>0</v>
      </c>
      <c r="J219" s="390">
        <v>0</v>
      </c>
      <c r="K219" s="390" t="s">
        <v>914</v>
      </c>
      <c r="L219" s="390" t="s">
        <v>914</v>
      </c>
      <c r="M219" s="390" t="s">
        <v>914</v>
      </c>
      <c r="N219" s="391" t="s">
        <v>914</v>
      </c>
      <c r="O219" s="526">
        <f t="shared" si="278"/>
        <v>0</v>
      </c>
      <c r="P219" s="392">
        <v>0</v>
      </c>
      <c r="Q219" s="390">
        <v>0</v>
      </c>
      <c r="R219" s="390">
        <v>0</v>
      </c>
      <c r="S219" s="390" t="s">
        <v>914</v>
      </c>
      <c r="T219" s="390" t="s">
        <v>914</v>
      </c>
      <c r="U219" s="390" t="s">
        <v>914</v>
      </c>
      <c r="V219" s="390" t="s">
        <v>914</v>
      </c>
      <c r="W219" s="519">
        <f t="shared" si="279"/>
        <v>0</v>
      </c>
      <c r="X219" s="35">
        <v>0</v>
      </c>
      <c r="Y219" s="35">
        <v>0</v>
      </c>
      <c r="Z219" s="35">
        <v>0</v>
      </c>
      <c r="AA219" s="32"/>
      <c r="AB219" s="32"/>
      <c r="AC219" s="32"/>
      <c r="AD219" s="33"/>
      <c r="AE219" s="519">
        <f t="shared" si="280"/>
        <v>0</v>
      </c>
      <c r="AF219" s="35">
        <v>0</v>
      </c>
      <c r="AG219" s="35">
        <v>0</v>
      </c>
      <c r="AH219" s="35">
        <v>0</v>
      </c>
      <c r="AI219" s="32"/>
      <c r="AJ219" s="32"/>
      <c r="AK219" s="32"/>
      <c r="AL219" s="32"/>
      <c r="AM219" s="34"/>
      <c r="AN219" s="184">
        <f t="shared" si="233"/>
        <v>0</v>
      </c>
      <c r="AO219" s="35">
        <v>0</v>
      </c>
      <c r="AP219" s="35">
        <v>0</v>
      </c>
    </row>
    <row r="220" spans="2:104" x14ac:dyDescent="0.25">
      <c r="B220" s="223"/>
      <c r="C220" s="226" t="s">
        <v>23</v>
      </c>
      <c r="D220" s="226"/>
      <c r="E220" s="898"/>
      <c r="F220" s="152"/>
      <c r="G220" s="531">
        <f t="shared" si="277"/>
        <v>7427042</v>
      </c>
      <c r="H220" s="390">
        <v>4971650</v>
      </c>
      <c r="I220" s="390">
        <v>1150916</v>
      </c>
      <c r="J220" s="390">
        <v>1304476</v>
      </c>
      <c r="K220" s="390" t="s">
        <v>914</v>
      </c>
      <c r="L220" s="390" t="s">
        <v>914</v>
      </c>
      <c r="M220" s="390" t="s">
        <v>914</v>
      </c>
      <c r="N220" s="391" t="s">
        <v>914</v>
      </c>
      <c r="O220" s="526">
        <f t="shared" si="278"/>
        <v>0</v>
      </c>
      <c r="P220" s="392">
        <v>0</v>
      </c>
      <c r="Q220" s="390">
        <v>0</v>
      </c>
      <c r="R220" s="390">
        <v>0</v>
      </c>
      <c r="S220" s="390" t="s">
        <v>914</v>
      </c>
      <c r="T220" s="390" t="s">
        <v>914</v>
      </c>
      <c r="U220" s="390" t="s">
        <v>914</v>
      </c>
      <c r="V220" s="390" t="s">
        <v>914</v>
      </c>
      <c r="W220" s="519">
        <f t="shared" si="279"/>
        <v>0</v>
      </c>
      <c r="X220" s="35">
        <v>0</v>
      </c>
      <c r="Y220" s="35">
        <v>0</v>
      </c>
      <c r="Z220" s="35">
        <v>0</v>
      </c>
      <c r="AA220" s="32"/>
      <c r="AB220" s="32"/>
      <c r="AC220" s="32"/>
      <c r="AD220" s="33"/>
      <c r="AE220" s="519">
        <f t="shared" si="280"/>
        <v>0</v>
      </c>
      <c r="AF220" s="35">
        <v>0</v>
      </c>
      <c r="AG220" s="35">
        <v>0</v>
      </c>
      <c r="AH220" s="35">
        <v>0</v>
      </c>
      <c r="AI220" s="32"/>
      <c r="AJ220" s="32"/>
      <c r="AK220" s="32"/>
      <c r="AL220" s="32"/>
      <c r="AM220" s="34"/>
      <c r="AN220" s="184">
        <f t="shared" si="233"/>
        <v>-7427042</v>
      </c>
      <c r="AO220" s="35">
        <v>0</v>
      </c>
      <c r="AP220" s="35">
        <v>0</v>
      </c>
    </row>
    <row r="221" spans="2:104" x14ac:dyDescent="0.25">
      <c r="B221" s="219" t="s">
        <v>317</v>
      </c>
      <c r="C221" s="227" t="s">
        <v>303</v>
      </c>
      <c r="D221" s="227"/>
      <c r="E221" s="898"/>
      <c r="F221" s="228" t="s">
        <v>362</v>
      </c>
      <c r="G221" s="527">
        <f t="shared" ref="G221:N221" si="281">SUM(G222:G241)</f>
        <v>55938291.210000001</v>
      </c>
      <c r="H221" s="558">
        <f t="shared" si="281"/>
        <v>38800171.840000004</v>
      </c>
      <c r="I221" s="558">
        <f t="shared" si="281"/>
        <v>9274419.6099999994</v>
      </c>
      <c r="J221" s="558">
        <f t="shared" si="281"/>
        <v>7863699.7599999998</v>
      </c>
      <c r="K221" s="558">
        <f t="shared" si="281"/>
        <v>0</v>
      </c>
      <c r="L221" s="558">
        <f t="shared" si="281"/>
        <v>0</v>
      </c>
      <c r="M221" s="558">
        <f t="shared" si="281"/>
        <v>0</v>
      </c>
      <c r="N221" s="559">
        <f t="shared" si="281"/>
        <v>0</v>
      </c>
      <c r="O221" s="525">
        <f t="shared" ref="O221:V221" si="282">SUM(O222:O241)</f>
        <v>56750000</v>
      </c>
      <c r="P221" s="395">
        <f t="shared" si="282"/>
        <v>38147000</v>
      </c>
      <c r="Q221" s="558">
        <f t="shared" si="282"/>
        <v>10583000</v>
      </c>
      <c r="R221" s="558">
        <f t="shared" si="282"/>
        <v>8020000</v>
      </c>
      <c r="S221" s="558">
        <f t="shared" si="282"/>
        <v>0</v>
      </c>
      <c r="T221" s="558">
        <f t="shared" si="282"/>
        <v>0</v>
      </c>
      <c r="U221" s="558">
        <f t="shared" si="282"/>
        <v>0</v>
      </c>
      <c r="V221" s="558">
        <f t="shared" si="282"/>
        <v>0</v>
      </c>
      <c r="W221" s="518">
        <f t="shared" ref="W221:AD221" si="283">SUM(W222:W241)</f>
        <v>55626300</v>
      </c>
      <c r="X221" s="560">
        <f t="shared" si="283"/>
        <v>38405835</v>
      </c>
      <c r="Y221" s="560">
        <f t="shared" si="283"/>
        <v>9611251</v>
      </c>
      <c r="Z221" s="560">
        <f t="shared" si="283"/>
        <v>7609214</v>
      </c>
      <c r="AA221" s="560">
        <f t="shared" si="283"/>
        <v>0</v>
      </c>
      <c r="AB221" s="560">
        <f t="shared" si="283"/>
        <v>0</v>
      </c>
      <c r="AC221" s="560">
        <f t="shared" si="283"/>
        <v>0</v>
      </c>
      <c r="AD221" s="561">
        <f t="shared" si="283"/>
        <v>0</v>
      </c>
      <c r="AE221" s="518">
        <f t="shared" ref="AE221:AK221" si="284">SUM(AE222:AE241)</f>
        <v>91616000</v>
      </c>
      <c r="AF221" s="560">
        <f t="shared" si="284"/>
        <v>53597000</v>
      </c>
      <c r="AG221" s="560">
        <f t="shared" si="284"/>
        <v>16176000</v>
      </c>
      <c r="AH221" s="560">
        <f t="shared" si="284"/>
        <v>21843000</v>
      </c>
      <c r="AI221" s="560">
        <f t="shared" si="284"/>
        <v>0</v>
      </c>
      <c r="AJ221" s="560">
        <f t="shared" si="284"/>
        <v>0</v>
      </c>
      <c r="AK221" s="560">
        <f t="shared" si="284"/>
        <v>0</v>
      </c>
      <c r="AL221" s="560">
        <f t="shared" ref="AL221" si="285">SUM(AL222:AL241)</f>
        <v>0</v>
      </c>
      <c r="AM221" s="562"/>
      <c r="AN221" s="186">
        <f t="shared" ref="AN221:AN250" si="286">AE221-G221</f>
        <v>35677708.789999999</v>
      </c>
      <c r="AO221" s="560">
        <f>SUM(AO222:AO241)</f>
        <v>91572000</v>
      </c>
      <c r="AP221" s="563">
        <f>SUM(AP222:AP241)</f>
        <v>91450000</v>
      </c>
    </row>
    <row r="222" spans="2:104" x14ac:dyDescent="0.25">
      <c r="B222" s="223" t="s">
        <v>5</v>
      </c>
      <c r="C222" s="215" t="s">
        <v>339</v>
      </c>
      <c r="D222" s="229" t="s">
        <v>326</v>
      </c>
      <c r="E222" s="898"/>
      <c r="F222" s="152"/>
      <c r="G222" s="531">
        <f t="shared" si="277"/>
        <v>3500000</v>
      </c>
      <c r="H222" s="390">
        <v>3120000</v>
      </c>
      <c r="I222" s="390">
        <v>380000</v>
      </c>
      <c r="J222" s="390">
        <v>0</v>
      </c>
      <c r="K222" s="390" t="s">
        <v>914</v>
      </c>
      <c r="L222" s="390" t="s">
        <v>914</v>
      </c>
      <c r="M222" s="390" t="s">
        <v>914</v>
      </c>
      <c r="N222" s="391" t="s">
        <v>914</v>
      </c>
      <c r="O222" s="526">
        <f t="shared" ref="O222:O243" si="287">SUM(P222:V222)</f>
        <v>7387000</v>
      </c>
      <c r="P222" s="392">
        <v>5362000</v>
      </c>
      <c r="Q222" s="390">
        <v>1655000</v>
      </c>
      <c r="R222" s="390">
        <v>370000</v>
      </c>
      <c r="S222" s="390" t="s">
        <v>914</v>
      </c>
      <c r="T222" s="390" t="s">
        <v>914</v>
      </c>
      <c r="U222" s="390" t="s">
        <v>914</v>
      </c>
      <c r="V222" s="390" t="s">
        <v>914</v>
      </c>
      <c r="W222" s="519">
        <f t="shared" ref="W222:W243" si="288">SUM(X222:AD222)</f>
        <v>7387000</v>
      </c>
      <c r="X222" s="35">
        <v>5368235</v>
      </c>
      <c r="Y222" s="35">
        <v>1723551</v>
      </c>
      <c r="Z222" s="35">
        <v>295214</v>
      </c>
      <c r="AA222" s="32"/>
      <c r="AB222" s="32"/>
      <c r="AC222" s="32"/>
      <c r="AD222" s="33"/>
      <c r="AE222" s="519">
        <f t="shared" ref="AE222:AE243" si="289">SUM(AF222:AL222)</f>
        <v>43428000</v>
      </c>
      <c r="AF222" s="35">
        <v>20685000</v>
      </c>
      <c r="AG222" s="35">
        <v>8288000</v>
      </c>
      <c r="AH222" s="35">
        <v>14455000</v>
      </c>
      <c r="AI222" s="32"/>
      <c r="AJ222" s="32"/>
      <c r="AK222" s="32"/>
      <c r="AL222" s="32"/>
      <c r="AM222" s="34"/>
      <c r="AN222" s="184">
        <f t="shared" si="286"/>
        <v>39928000</v>
      </c>
      <c r="AO222" s="35">
        <v>43428000</v>
      </c>
      <c r="AP222" s="35">
        <v>43428000</v>
      </c>
    </row>
    <row r="223" spans="2:104" x14ac:dyDescent="0.25">
      <c r="B223" s="223"/>
      <c r="C223" s="215" t="s">
        <v>340</v>
      </c>
      <c r="D223" s="229" t="s">
        <v>327</v>
      </c>
      <c r="E223" s="898"/>
      <c r="F223" s="152"/>
      <c r="G223" s="531">
        <f t="shared" si="277"/>
        <v>13178577.140000001</v>
      </c>
      <c r="H223" s="390">
        <v>10530408.16</v>
      </c>
      <c r="I223" s="390">
        <v>2154341.7599999998</v>
      </c>
      <c r="J223" s="390">
        <v>493827.22</v>
      </c>
      <c r="K223" s="390" t="s">
        <v>914</v>
      </c>
      <c r="L223" s="390" t="s">
        <v>914</v>
      </c>
      <c r="M223" s="390" t="s">
        <v>914</v>
      </c>
      <c r="N223" s="391" t="s">
        <v>914</v>
      </c>
      <c r="O223" s="526">
        <f t="shared" si="287"/>
        <v>10343000</v>
      </c>
      <c r="P223" s="392">
        <v>7764000</v>
      </c>
      <c r="Q223" s="390">
        <v>2232000</v>
      </c>
      <c r="R223" s="390">
        <v>347000</v>
      </c>
      <c r="S223" s="390" t="s">
        <v>914</v>
      </c>
      <c r="T223" s="390" t="s">
        <v>914</v>
      </c>
      <c r="U223" s="390" t="s">
        <v>914</v>
      </c>
      <c r="V223" s="390" t="s">
        <v>914</v>
      </c>
      <c r="W223" s="519">
        <f t="shared" si="288"/>
        <v>10343000</v>
      </c>
      <c r="X223" s="35">
        <v>7764000</v>
      </c>
      <c r="Y223" s="35">
        <v>2232000</v>
      </c>
      <c r="Z223" s="35">
        <v>347000</v>
      </c>
      <c r="AA223" s="32"/>
      <c r="AB223" s="32"/>
      <c r="AC223" s="32"/>
      <c r="AD223" s="33"/>
      <c r="AE223" s="519">
        <f t="shared" si="289"/>
        <v>10343000</v>
      </c>
      <c r="AF223" s="35">
        <v>7764000</v>
      </c>
      <c r="AG223" s="35">
        <v>2232000</v>
      </c>
      <c r="AH223" s="35">
        <v>347000</v>
      </c>
      <c r="AI223" s="32"/>
      <c r="AJ223" s="32"/>
      <c r="AK223" s="32"/>
      <c r="AL223" s="32"/>
      <c r="AM223" s="34"/>
      <c r="AN223" s="184">
        <f t="shared" si="286"/>
        <v>-2835577.1400000006</v>
      </c>
      <c r="AO223" s="35">
        <v>10343000</v>
      </c>
      <c r="AP223" s="35">
        <v>10343000</v>
      </c>
    </row>
    <row r="224" spans="2:104" x14ac:dyDescent="0.25">
      <c r="B224" s="223"/>
      <c r="C224" s="215" t="s">
        <v>341</v>
      </c>
      <c r="D224" s="229" t="s">
        <v>328</v>
      </c>
      <c r="E224" s="898"/>
      <c r="F224" s="152"/>
      <c r="G224" s="531">
        <f t="shared" si="277"/>
        <v>0</v>
      </c>
      <c r="H224" s="390">
        <v>0</v>
      </c>
      <c r="I224" s="390">
        <v>0</v>
      </c>
      <c r="J224" s="390">
        <v>0</v>
      </c>
      <c r="K224" s="390" t="s">
        <v>914</v>
      </c>
      <c r="L224" s="390" t="s">
        <v>914</v>
      </c>
      <c r="M224" s="390" t="s">
        <v>914</v>
      </c>
      <c r="N224" s="391" t="s">
        <v>914</v>
      </c>
      <c r="O224" s="526">
        <f t="shared" si="287"/>
        <v>0</v>
      </c>
      <c r="P224" s="392">
        <v>0</v>
      </c>
      <c r="Q224" s="390">
        <v>0</v>
      </c>
      <c r="R224" s="390">
        <v>0</v>
      </c>
      <c r="S224" s="390" t="s">
        <v>914</v>
      </c>
      <c r="T224" s="390" t="s">
        <v>914</v>
      </c>
      <c r="U224" s="390" t="s">
        <v>914</v>
      </c>
      <c r="V224" s="390" t="s">
        <v>914</v>
      </c>
      <c r="W224" s="519">
        <f t="shared" si="288"/>
        <v>0</v>
      </c>
      <c r="X224" s="35">
        <v>0</v>
      </c>
      <c r="Y224" s="35">
        <v>0</v>
      </c>
      <c r="Z224" s="35">
        <v>0</v>
      </c>
      <c r="AA224" s="32"/>
      <c r="AB224" s="32"/>
      <c r="AC224" s="32"/>
      <c r="AD224" s="33"/>
      <c r="AE224" s="519">
        <f t="shared" si="289"/>
        <v>0</v>
      </c>
      <c r="AF224" s="35">
        <v>0</v>
      </c>
      <c r="AG224" s="35">
        <v>0</v>
      </c>
      <c r="AH224" s="35">
        <v>0</v>
      </c>
      <c r="AI224" s="32"/>
      <c r="AJ224" s="32"/>
      <c r="AK224" s="32"/>
      <c r="AL224" s="32"/>
      <c r="AM224" s="34"/>
      <c r="AN224" s="184">
        <f t="shared" si="286"/>
        <v>0</v>
      </c>
      <c r="AO224" s="35">
        <v>0</v>
      </c>
      <c r="AP224" s="35">
        <v>0</v>
      </c>
    </row>
    <row r="225" spans="2:104" x14ac:dyDescent="0.25">
      <c r="B225" s="223"/>
      <c r="C225" s="215" t="s">
        <v>342</v>
      </c>
      <c r="D225" s="229" t="s">
        <v>329</v>
      </c>
      <c r="E225" s="898"/>
      <c r="F225" s="152"/>
      <c r="G225" s="531">
        <f>SUM(H225:N225)</f>
        <v>2104014.0700000003</v>
      </c>
      <c r="H225" s="390">
        <v>1071563.68</v>
      </c>
      <c r="I225" s="390">
        <v>251477.85</v>
      </c>
      <c r="J225" s="390">
        <v>780972.54</v>
      </c>
      <c r="K225" s="390" t="s">
        <v>914</v>
      </c>
      <c r="L225" s="390" t="s">
        <v>914</v>
      </c>
      <c r="M225" s="390" t="s">
        <v>914</v>
      </c>
      <c r="N225" s="391" t="s">
        <v>914</v>
      </c>
      <c r="O225" s="526">
        <f t="shared" si="287"/>
        <v>1864000</v>
      </c>
      <c r="P225" s="392">
        <v>943000</v>
      </c>
      <c r="Q225" s="390">
        <v>207000</v>
      </c>
      <c r="R225" s="390">
        <v>714000</v>
      </c>
      <c r="S225" s="390" t="s">
        <v>914</v>
      </c>
      <c r="T225" s="390" t="s">
        <v>914</v>
      </c>
      <c r="U225" s="390" t="s">
        <v>914</v>
      </c>
      <c r="V225" s="390" t="s">
        <v>914</v>
      </c>
      <c r="W225" s="519">
        <f t="shared" si="288"/>
        <v>2018000</v>
      </c>
      <c r="X225" s="35">
        <v>992000</v>
      </c>
      <c r="Y225" s="35">
        <v>250000</v>
      </c>
      <c r="Z225" s="35">
        <v>776000</v>
      </c>
      <c r="AA225" s="32"/>
      <c r="AB225" s="32"/>
      <c r="AC225" s="32"/>
      <c r="AD225" s="33"/>
      <c r="AE225" s="519">
        <f t="shared" si="289"/>
        <v>1967000</v>
      </c>
      <c r="AF225" s="35">
        <v>867000</v>
      </c>
      <c r="AG225" s="35">
        <v>250000</v>
      </c>
      <c r="AH225" s="35">
        <v>850000</v>
      </c>
      <c r="AI225" s="32"/>
      <c r="AJ225" s="32"/>
      <c r="AK225" s="32"/>
      <c r="AL225" s="32"/>
      <c r="AM225" s="34"/>
      <c r="AN225" s="184">
        <f t="shared" si="286"/>
        <v>-137014.0700000003</v>
      </c>
      <c r="AO225" s="35">
        <v>1923000</v>
      </c>
      <c r="AP225" s="35">
        <v>1801000</v>
      </c>
    </row>
    <row r="226" spans="2:104" x14ac:dyDescent="0.25">
      <c r="B226" s="223"/>
      <c r="C226" s="215" t="s">
        <v>343</v>
      </c>
      <c r="D226" s="229" t="s">
        <v>330</v>
      </c>
      <c r="E226" s="898"/>
      <c r="F226" s="152"/>
      <c r="G226" s="531">
        <f t="shared" si="277"/>
        <v>0</v>
      </c>
      <c r="H226" s="390">
        <v>0</v>
      </c>
      <c r="I226" s="390">
        <v>0</v>
      </c>
      <c r="J226" s="390">
        <v>0</v>
      </c>
      <c r="K226" s="390" t="s">
        <v>914</v>
      </c>
      <c r="L226" s="390" t="s">
        <v>914</v>
      </c>
      <c r="M226" s="390" t="s">
        <v>914</v>
      </c>
      <c r="N226" s="391" t="s">
        <v>914</v>
      </c>
      <c r="O226" s="526">
        <f t="shared" si="287"/>
        <v>0</v>
      </c>
      <c r="P226" s="392">
        <v>0</v>
      </c>
      <c r="Q226" s="390">
        <v>0</v>
      </c>
      <c r="R226" s="390">
        <v>0</v>
      </c>
      <c r="S226" s="390" t="s">
        <v>914</v>
      </c>
      <c r="T226" s="390" t="s">
        <v>914</v>
      </c>
      <c r="U226" s="390" t="s">
        <v>914</v>
      </c>
      <c r="V226" s="390" t="s">
        <v>914</v>
      </c>
      <c r="W226" s="519">
        <f t="shared" si="288"/>
        <v>0</v>
      </c>
      <c r="X226" s="35">
        <v>0</v>
      </c>
      <c r="Y226" s="35">
        <v>0</v>
      </c>
      <c r="Z226" s="35">
        <v>0</v>
      </c>
      <c r="AA226" s="32"/>
      <c r="AB226" s="32"/>
      <c r="AC226" s="32"/>
      <c r="AD226" s="33"/>
      <c r="AE226" s="519">
        <f t="shared" si="289"/>
        <v>0</v>
      </c>
      <c r="AF226" s="35">
        <v>0</v>
      </c>
      <c r="AG226" s="35">
        <v>0</v>
      </c>
      <c r="AH226" s="35">
        <v>0</v>
      </c>
      <c r="AI226" s="32"/>
      <c r="AJ226" s="32"/>
      <c r="AK226" s="32"/>
      <c r="AL226" s="32"/>
      <c r="AM226" s="34"/>
      <c r="AN226" s="184">
        <f t="shared" si="286"/>
        <v>0</v>
      </c>
      <c r="AO226" s="35">
        <v>0</v>
      </c>
      <c r="AP226" s="35">
        <v>0</v>
      </c>
    </row>
    <row r="227" spans="2:104" x14ac:dyDescent="0.25">
      <c r="B227" s="223"/>
      <c r="C227" s="215" t="s">
        <v>344</v>
      </c>
      <c r="D227" s="229" t="s">
        <v>331</v>
      </c>
      <c r="E227" s="898"/>
      <c r="F227" s="152"/>
      <c r="G227" s="531">
        <f t="shared" ref="G227:G238" si="290">SUM(H227:N227)</f>
        <v>0</v>
      </c>
      <c r="H227" s="390">
        <v>0</v>
      </c>
      <c r="I227" s="390">
        <v>0</v>
      </c>
      <c r="J227" s="390">
        <v>0</v>
      </c>
      <c r="K227" s="390" t="s">
        <v>914</v>
      </c>
      <c r="L227" s="390" t="s">
        <v>914</v>
      </c>
      <c r="M227" s="390" t="s">
        <v>914</v>
      </c>
      <c r="N227" s="391" t="s">
        <v>914</v>
      </c>
      <c r="O227" s="526">
        <f t="shared" si="287"/>
        <v>0</v>
      </c>
      <c r="P227" s="392">
        <v>0</v>
      </c>
      <c r="Q227" s="390">
        <v>0</v>
      </c>
      <c r="R227" s="390">
        <v>0</v>
      </c>
      <c r="S227" s="390" t="s">
        <v>914</v>
      </c>
      <c r="T227" s="390" t="s">
        <v>914</v>
      </c>
      <c r="U227" s="390" t="s">
        <v>914</v>
      </c>
      <c r="V227" s="390" t="s">
        <v>914</v>
      </c>
      <c r="W227" s="519">
        <f t="shared" si="288"/>
        <v>0</v>
      </c>
      <c r="X227" s="35">
        <v>0</v>
      </c>
      <c r="Y227" s="35">
        <v>0</v>
      </c>
      <c r="Z227" s="35">
        <v>0</v>
      </c>
      <c r="AA227" s="32"/>
      <c r="AB227" s="32"/>
      <c r="AC227" s="32"/>
      <c r="AD227" s="33"/>
      <c r="AE227" s="519">
        <f t="shared" ref="AE227:AE238" si="291">SUM(AF227:AL227)</f>
        <v>0</v>
      </c>
      <c r="AF227" s="35">
        <v>0</v>
      </c>
      <c r="AG227" s="35">
        <v>0</v>
      </c>
      <c r="AH227" s="35">
        <v>0</v>
      </c>
      <c r="AI227" s="32"/>
      <c r="AJ227" s="32"/>
      <c r="AK227" s="32"/>
      <c r="AL227" s="32"/>
      <c r="AM227" s="34"/>
      <c r="AN227" s="184">
        <f t="shared" si="286"/>
        <v>0</v>
      </c>
      <c r="AO227" s="35">
        <v>0</v>
      </c>
      <c r="AP227" s="35">
        <v>0</v>
      </c>
    </row>
    <row r="228" spans="2:104" x14ac:dyDescent="0.25">
      <c r="B228" s="223"/>
      <c r="C228" s="215" t="s">
        <v>345</v>
      </c>
      <c r="D228" s="229" t="s">
        <v>332</v>
      </c>
      <c r="E228" s="898"/>
      <c r="F228" s="152"/>
      <c r="G228" s="531">
        <f t="shared" si="290"/>
        <v>0</v>
      </c>
      <c r="H228" s="390">
        <v>0</v>
      </c>
      <c r="I228" s="390">
        <v>0</v>
      </c>
      <c r="J228" s="390">
        <v>0</v>
      </c>
      <c r="K228" s="390" t="s">
        <v>914</v>
      </c>
      <c r="L228" s="390" t="s">
        <v>914</v>
      </c>
      <c r="M228" s="390" t="s">
        <v>914</v>
      </c>
      <c r="N228" s="391" t="s">
        <v>914</v>
      </c>
      <c r="O228" s="526">
        <f t="shared" si="287"/>
        <v>0</v>
      </c>
      <c r="P228" s="392">
        <v>0</v>
      </c>
      <c r="Q228" s="390">
        <v>0</v>
      </c>
      <c r="R228" s="390">
        <v>0</v>
      </c>
      <c r="S228" s="390" t="s">
        <v>914</v>
      </c>
      <c r="T228" s="390" t="s">
        <v>914</v>
      </c>
      <c r="U228" s="390" t="s">
        <v>914</v>
      </c>
      <c r="V228" s="390" t="s">
        <v>914</v>
      </c>
      <c r="W228" s="519">
        <f t="shared" si="288"/>
        <v>0</v>
      </c>
      <c r="X228" s="35">
        <v>0</v>
      </c>
      <c r="Y228" s="35">
        <v>0</v>
      </c>
      <c r="Z228" s="35">
        <v>0</v>
      </c>
      <c r="AA228" s="32"/>
      <c r="AB228" s="32"/>
      <c r="AC228" s="32"/>
      <c r="AD228" s="33"/>
      <c r="AE228" s="519">
        <f t="shared" si="291"/>
        <v>0</v>
      </c>
      <c r="AF228" s="35">
        <v>0</v>
      </c>
      <c r="AG228" s="35">
        <v>0</v>
      </c>
      <c r="AH228" s="35">
        <v>0</v>
      </c>
      <c r="AI228" s="32"/>
      <c r="AJ228" s="32"/>
      <c r="AK228" s="32"/>
      <c r="AL228" s="32"/>
      <c r="AM228" s="34"/>
      <c r="AN228" s="184">
        <f t="shared" si="286"/>
        <v>0</v>
      </c>
      <c r="AO228" s="35">
        <v>0</v>
      </c>
      <c r="AP228" s="35">
        <v>0</v>
      </c>
    </row>
    <row r="229" spans="2:104" ht="26.25" x14ac:dyDescent="0.25">
      <c r="B229" s="223"/>
      <c r="C229" s="215" t="s">
        <v>346</v>
      </c>
      <c r="D229" s="229" t="s">
        <v>333</v>
      </c>
      <c r="E229" s="898"/>
      <c r="F229" s="152"/>
      <c r="G229" s="531">
        <f t="shared" si="290"/>
        <v>0</v>
      </c>
      <c r="H229" s="390">
        <v>0</v>
      </c>
      <c r="I229" s="390">
        <v>0</v>
      </c>
      <c r="J229" s="390">
        <v>0</v>
      </c>
      <c r="K229" s="390" t="s">
        <v>914</v>
      </c>
      <c r="L229" s="390" t="s">
        <v>914</v>
      </c>
      <c r="M229" s="390" t="s">
        <v>914</v>
      </c>
      <c r="N229" s="391" t="s">
        <v>914</v>
      </c>
      <c r="O229" s="526">
        <f t="shared" si="287"/>
        <v>0</v>
      </c>
      <c r="P229" s="392">
        <v>0</v>
      </c>
      <c r="Q229" s="390">
        <v>0</v>
      </c>
      <c r="R229" s="390">
        <v>0</v>
      </c>
      <c r="S229" s="390" t="s">
        <v>914</v>
      </c>
      <c r="T229" s="390" t="s">
        <v>914</v>
      </c>
      <c r="U229" s="390" t="s">
        <v>914</v>
      </c>
      <c r="V229" s="390" t="s">
        <v>914</v>
      </c>
      <c r="W229" s="519">
        <f t="shared" si="288"/>
        <v>0</v>
      </c>
      <c r="X229" s="35">
        <v>0</v>
      </c>
      <c r="Y229" s="35">
        <v>0</v>
      </c>
      <c r="Z229" s="35">
        <v>0</v>
      </c>
      <c r="AA229" s="32"/>
      <c r="AB229" s="32"/>
      <c r="AC229" s="32"/>
      <c r="AD229" s="33"/>
      <c r="AE229" s="519">
        <f t="shared" si="291"/>
        <v>0</v>
      </c>
      <c r="AF229" s="35">
        <v>0</v>
      </c>
      <c r="AG229" s="35">
        <v>0</v>
      </c>
      <c r="AH229" s="35">
        <v>0</v>
      </c>
      <c r="AI229" s="32"/>
      <c r="AJ229" s="32"/>
      <c r="AK229" s="32"/>
      <c r="AL229" s="32"/>
      <c r="AM229" s="34"/>
      <c r="AN229" s="184">
        <f t="shared" si="286"/>
        <v>0</v>
      </c>
      <c r="AO229" s="35">
        <v>0</v>
      </c>
      <c r="AP229" s="35">
        <v>0</v>
      </c>
    </row>
    <row r="230" spans="2:104" ht="26.25" x14ac:dyDescent="0.25">
      <c r="B230" s="223"/>
      <c r="C230" s="215" t="s">
        <v>347</v>
      </c>
      <c r="D230" s="229" t="s">
        <v>334</v>
      </c>
      <c r="E230" s="898"/>
      <c r="F230" s="152"/>
      <c r="G230" s="531">
        <f t="shared" si="290"/>
        <v>0</v>
      </c>
      <c r="H230" s="390">
        <v>0</v>
      </c>
      <c r="I230" s="390">
        <v>0</v>
      </c>
      <c r="J230" s="390">
        <v>0</v>
      </c>
      <c r="K230" s="390" t="s">
        <v>914</v>
      </c>
      <c r="L230" s="390" t="s">
        <v>914</v>
      </c>
      <c r="M230" s="390" t="s">
        <v>914</v>
      </c>
      <c r="N230" s="391" t="s">
        <v>914</v>
      </c>
      <c r="O230" s="526">
        <f t="shared" si="287"/>
        <v>0</v>
      </c>
      <c r="P230" s="392">
        <v>0</v>
      </c>
      <c r="Q230" s="390">
        <v>0</v>
      </c>
      <c r="R230" s="390">
        <v>0</v>
      </c>
      <c r="S230" s="390" t="s">
        <v>914</v>
      </c>
      <c r="T230" s="390" t="s">
        <v>914</v>
      </c>
      <c r="U230" s="390" t="s">
        <v>914</v>
      </c>
      <c r="V230" s="390" t="s">
        <v>914</v>
      </c>
      <c r="W230" s="519">
        <f t="shared" si="288"/>
        <v>0</v>
      </c>
      <c r="X230" s="35">
        <v>0</v>
      </c>
      <c r="Y230" s="35">
        <v>0</v>
      </c>
      <c r="Z230" s="35">
        <v>0</v>
      </c>
      <c r="AA230" s="32"/>
      <c r="AB230" s="32"/>
      <c r="AC230" s="32"/>
      <c r="AD230" s="33"/>
      <c r="AE230" s="519">
        <f t="shared" si="291"/>
        <v>0</v>
      </c>
      <c r="AF230" s="35">
        <v>0</v>
      </c>
      <c r="AG230" s="35">
        <v>0</v>
      </c>
      <c r="AH230" s="35">
        <v>0</v>
      </c>
      <c r="AI230" s="32"/>
      <c r="AJ230" s="32"/>
      <c r="AK230" s="32"/>
      <c r="AL230" s="32"/>
      <c r="AM230" s="34"/>
      <c r="AN230" s="184">
        <f t="shared" si="286"/>
        <v>0</v>
      </c>
      <c r="AO230" s="35">
        <v>0</v>
      </c>
      <c r="AP230" s="35">
        <v>0</v>
      </c>
    </row>
    <row r="231" spans="2:104" x14ac:dyDescent="0.25">
      <c r="B231" s="223"/>
      <c r="C231" s="215" t="s">
        <v>348</v>
      </c>
      <c r="D231" s="229" t="s">
        <v>335</v>
      </c>
      <c r="E231" s="898"/>
      <c r="F231" s="152"/>
      <c r="G231" s="531">
        <f t="shared" si="290"/>
        <v>0</v>
      </c>
      <c r="H231" s="390">
        <v>0</v>
      </c>
      <c r="I231" s="390">
        <v>0</v>
      </c>
      <c r="J231" s="390">
        <v>0</v>
      </c>
      <c r="K231" s="390" t="s">
        <v>914</v>
      </c>
      <c r="L231" s="390" t="s">
        <v>914</v>
      </c>
      <c r="M231" s="390" t="s">
        <v>914</v>
      </c>
      <c r="N231" s="391" t="s">
        <v>914</v>
      </c>
      <c r="O231" s="526">
        <f t="shared" si="287"/>
        <v>0</v>
      </c>
      <c r="P231" s="392">
        <v>0</v>
      </c>
      <c r="Q231" s="390">
        <v>0</v>
      </c>
      <c r="R231" s="390">
        <v>0</v>
      </c>
      <c r="S231" s="390" t="s">
        <v>914</v>
      </c>
      <c r="T231" s="390" t="s">
        <v>914</v>
      </c>
      <c r="U231" s="390" t="s">
        <v>914</v>
      </c>
      <c r="V231" s="390" t="s">
        <v>914</v>
      </c>
      <c r="W231" s="519">
        <f t="shared" si="288"/>
        <v>0</v>
      </c>
      <c r="X231" s="35">
        <v>0</v>
      </c>
      <c r="Y231" s="35">
        <v>0</v>
      </c>
      <c r="Z231" s="35">
        <v>0</v>
      </c>
      <c r="AA231" s="32"/>
      <c r="AB231" s="32"/>
      <c r="AC231" s="32"/>
      <c r="AD231" s="33"/>
      <c r="AE231" s="519">
        <f t="shared" si="291"/>
        <v>0</v>
      </c>
      <c r="AF231" s="35">
        <v>0</v>
      </c>
      <c r="AG231" s="35">
        <v>0</v>
      </c>
      <c r="AH231" s="35">
        <v>0</v>
      </c>
      <c r="AI231" s="32"/>
      <c r="AJ231" s="32"/>
      <c r="AK231" s="32"/>
      <c r="AL231" s="32"/>
      <c r="AM231" s="34"/>
      <c r="AN231" s="184">
        <f t="shared" si="286"/>
        <v>0</v>
      </c>
      <c r="AO231" s="35">
        <v>0</v>
      </c>
      <c r="AP231" s="35">
        <v>0</v>
      </c>
    </row>
    <row r="232" spans="2:104" x14ac:dyDescent="0.25">
      <c r="B232" s="223"/>
      <c r="C232" s="215" t="s">
        <v>349</v>
      </c>
      <c r="D232" s="229" t="s">
        <v>336</v>
      </c>
      <c r="E232" s="898"/>
      <c r="F232" s="152"/>
      <c r="G232" s="531">
        <f t="shared" si="290"/>
        <v>0</v>
      </c>
      <c r="H232" s="390">
        <v>0</v>
      </c>
      <c r="I232" s="390">
        <v>0</v>
      </c>
      <c r="J232" s="390">
        <v>0</v>
      </c>
      <c r="K232" s="390" t="s">
        <v>914</v>
      </c>
      <c r="L232" s="390" t="s">
        <v>914</v>
      </c>
      <c r="M232" s="390" t="s">
        <v>914</v>
      </c>
      <c r="N232" s="391" t="s">
        <v>914</v>
      </c>
      <c r="O232" s="526">
        <f t="shared" si="287"/>
        <v>0</v>
      </c>
      <c r="P232" s="392">
        <v>0</v>
      </c>
      <c r="Q232" s="390">
        <v>0</v>
      </c>
      <c r="R232" s="390">
        <v>0</v>
      </c>
      <c r="S232" s="390" t="s">
        <v>914</v>
      </c>
      <c r="T232" s="390" t="s">
        <v>914</v>
      </c>
      <c r="U232" s="390" t="s">
        <v>914</v>
      </c>
      <c r="V232" s="390" t="s">
        <v>914</v>
      </c>
      <c r="W232" s="519">
        <f t="shared" si="288"/>
        <v>0</v>
      </c>
      <c r="X232" s="35">
        <v>0</v>
      </c>
      <c r="Y232" s="35">
        <v>0</v>
      </c>
      <c r="Z232" s="35">
        <v>0</v>
      </c>
      <c r="AA232" s="32"/>
      <c r="AB232" s="32"/>
      <c r="AC232" s="32"/>
      <c r="AD232" s="33"/>
      <c r="AE232" s="519">
        <f t="shared" si="291"/>
        <v>0</v>
      </c>
      <c r="AF232" s="35">
        <v>0</v>
      </c>
      <c r="AG232" s="35">
        <v>0</v>
      </c>
      <c r="AH232" s="35">
        <v>0</v>
      </c>
      <c r="AI232" s="32"/>
      <c r="AJ232" s="32"/>
      <c r="AK232" s="32"/>
      <c r="AL232" s="32"/>
      <c r="AM232" s="34"/>
      <c r="AN232" s="184">
        <f t="shared" si="286"/>
        <v>0</v>
      </c>
      <c r="AO232" s="35">
        <v>0</v>
      </c>
      <c r="AP232" s="35">
        <v>0</v>
      </c>
    </row>
    <row r="233" spans="2:104" s="472" customFormat="1" x14ac:dyDescent="0.25">
      <c r="B233" s="223"/>
      <c r="C233" s="496" t="s">
        <v>415</v>
      </c>
      <c r="D233" s="229" t="s">
        <v>412</v>
      </c>
      <c r="E233" s="898"/>
      <c r="F233" s="152"/>
      <c r="G233" s="531">
        <f t="shared" ref="G233:G235" si="292">SUM(H233:N233)</f>
        <v>0</v>
      </c>
      <c r="H233" s="390">
        <v>0</v>
      </c>
      <c r="I233" s="390">
        <v>0</v>
      </c>
      <c r="J233" s="390">
        <v>0</v>
      </c>
      <c r="K233" s="390" t="s">
        <v>914</v>
      </c>
      <c r="L233" s="390" t="s">
        <v>914</v>
      </c>
      <c r="M233" s="390" t="s">
        <v>914</v>
      </c>
      <c r="N233" s="391" t="s">
        <v>914</v>
      </c>
      <c r="O233" s="526">
        <f t="shared" ref="O233:O235" si="293">SUM(P233:V233)</f>
        <v>0</v>
      </c>
      <c r="P233" s="392">
        <v>0</v>
      </c>
      <c r="Q233" s="390">
        <v>0</v>
      </c>
      <c r="R233" s="390">
        <v>0</v>
      </c>
      <c r="S233" s="390" t="s">
        <v>914</v>
      </c>
      <c r="T233" s="390" t="s">
        <v>914</v>
      </c>
      <c r="U233" s="390" t="s">
        <v>914</v>
      </c>
      <c r="V233" s="390" t="s">
        <v>914</v>
      </c>
      <c r="W233" s="519">
        <f t="shared" ref="W233:W235" si="294">SUM(X233:AD233)</f>
        <v>0</v>
      </c>
      <c r="X233" s="35">
        <v>0</v>
      </c>
      <c r="Y233" s="35">
        <v>0</v>
      </c>
      <c r="Z233" s="35">
        <v>0</v>
      </c>
      <c r="AA233" s="32"/>
      <c r="AB233" s="32"/>
      <c r="AC233" s="32"/>
      <c r="AD233" s="33"/>
      <c r="AE233" s="519">
        <f t="shared" ref="AE233:AE235" si="295">SUM(AF233:AL233)</f>
        <v>0</v>
      </c>
      <c r="AF233" s="35">
        <v>0</v>
      </c>
      <c r="AG233" s="35">
        <v>0</v>
      </c>
      <c r="AH233" s="35">
        <v>0</v>
      </c>
      <c r="AI233" s="32"/>
      <c r="AJ233" s="32"/>
      <c r="AK233" s="32"/>
      <c r="AL233" s="32"/>
      <c r="AM233" s="34"/>
      <c r="AN233" s="184">
        <f t="shared" si="286"/>
        <v>0</v>
      </c>
      <c r="AO233" s="35">
        <v>0</v>
      </c>
      <c r="AP233" s="35">
        <v>0</v>
      </c>
      <c r="AQ233" s="471"/>
      <c r="AR233" s="471"/>
      <c r="AS233" s="471"/>
      <c r="AT233" s="471"/>
      <c r="AU233" s="471"/>
      <c r="AV233" s="471"/>
      <c r="AW233" s="471"/>
      <c r="AX233" s="471"/>
      <c r="AY233" s="471"/>
      <c r="AZ233" s="471"/>
      <c r="BA233" s="471"/>
      <c r="BB233" s="471"/>
      <c r="BC233" s="471"/>
      <c r="BD233" s="471"/>
      <c r="BE233" s="471"/>
      <c r="BF233" s="471"/>
      <c r="BG233" s="471"/>
      <c r="BH233" s="471"/>
      <c r="BI233" s="471"/>
      <c r="BJ233" s="471"/>
      <c r="BK233" s="471"/>
      <c r="BL233" s="471"/>
      <c r="BM233" s="471"/>
      <c r="BN233" s="471"/>
      <c r="BO233" s="471"/>
      <c r="BP233" s="471"/>
      <c r="BQ233" s="471"/>
      <c r="BR233" s="471"/>
      <c r="BS233" s="471"/>
      <c r="BT233" s="471"/>
      <c r="BU233" s="471"/>
      <c r="BV233" s="471"/>
      <c r="BW233" s="471"/>
      <c r="BX233" s="471"/>
      <c r="BY233" s="471"/>
      <c r="BZ233" s="471"/>
      <c r="CA233" s="471"/>
      <c r="CB233" s="471"/>
      <c r="CC233" s="471"/>
      <c r="CD233" s="471"/>
      <c r="CE233" s="471"/>
      <c r="CF233" s="471"/>
      <c r="CG233" s="471"/>
      <c r="CH233" s="471"/>
      <c r="CI233" s="471"/>
      <c r="CJ233" s="471"/>
      <c r="CK233" s="471"/>
      <c r="CL233" s="471"/>
      <c r="CM233" s="471"/>
      <c r="CN233" s="471"/>
      <c r="CO233" s="471"/>
      <c r="CP233" s="471"/>
      <c r="CQ233" s="471"/>
      <c r="CR233" s="471"/>
      <c r="CS233" s="471"/>
      <c r="CT233" s="471"/>
      <c r="CU233" s="471"/>
      <c r="CV233" s="471"/>
      <c r="CW233" s="471"/>
      <c r="CX233" s="471"/>
      <c r="CY233" s="471"/>
      <c r="CZ233" s="471"/>
    </row>
    <row r="234" spans="2:104" s="472" customFormat="1" x14ac:dyDescent="0.25">
      <c r="B234" s="223"/>
      <c r="C234" s="496" t="s">
        <v>416</v>
      </c>
      <c r="D234" s="229" t="s">
        <v>413</v>
      </c>
      <c r="E234" s="898"/>
      <c r="F234" s="152"/>
      <c r="G234" s="531">
        <f t="shared" si="292"/>
        <v>0</v>
      </c>
      <c r="H234" s="390">
        <v>0</v>
      </c>
      <c r="I234" s="390">
        <v>0</v>
      </c>
      <c r="J234" s="390">
        <v>0</v>
      </c>
      <c r="K234" s="390" t="s">
        <v>914</v>
      </c>
      <c r="L234" s="390" t="s">
        <v>914</v>
      </c>
      <c r="M234" s="390" t="s">
        <v>914</v>
      </c>
      <c r="N234" s="391" t="s">
        <v>914</v>
      </c>
      <c r="O234" s="526">
        <f t="shared" si="293"/>
        <v>0</v>
      </c>
      <c r="P234" s="392">
        <v>0</v>
      </c>
      <c r="Q234" s="390">
        <v>0</v>
      </c>
      <c r="R234" s="390">
        <v>0</v>
      </c>
      <c r="S234" s="390" t="s">
        <v>914</v>
      </c>
      <c r="T234" s="390" t="s">
        <v>914</v>
      </c>
      <c r="U234" s="390" t="s">
        <v>914</v>
      </c>
      <c r="V234" s="390" t="s">
        <v>914</v>
      </c>
      <c r="W234" s="519">
        <f t="shared" si="294"/>
        <v>0</v>
      </c>
      <c r="X234" s="35">
        <v>0</v>
      </c>
      <c r="Y234" s="35">
        <v>0</v>
      </c>
      <c r="Z234" s="35">
        <v>0</v>
      </c>
      <c r="AA234" s="32"/>
      <c r="AB234" s="32"/>
      <c r="AC234" s="32"/>
      <c r="AD234" s="33"/>
      <c r="AE234" s="519">
        <f t="shared" si="295"/>
        <v>0</v>
      </c>
      <c r="AF234" s="35">
        <v>0</v>
      </c>
      <c r="AG234" s="35">
        <v>0</v>
      </c>
      <c r="AH234" s="35">
        <v>0</v>
      </c>
      <c r="AI234" s="32"/>
      <c r="AJ234" s="32"/>
      <c r="AK234" s="32"/>
      <c r="AL234" s="32"/>
      <c r="AM234" s="34"/>
      <c r="AN234" s="184">
        <f>AE234-G234</f>
        <v>0</v>
      </c>
      <c r="AO234" s="35">
        <v>0</v>
      </c>
      <c r="AP234" s="35">
        <v>0</v>
      </c>
      <c r="AQ234" s="471"/>
      <c r="AR234" s="471"/>
      <c r="AS234" s="471"/>
      <c r="AT234" s="471"/>
      <c r="AU234" s="471"/>
      <c r="AV234" s="471"/>
      <c r="AW234" s="471"/>
      <c r="AX234" s="471"/>
      <c r="AY234" s="471"/>
      <c r="AZ234" s="471"/>
      <c r="BA234" s="471"/>
      <c r="BB234" s="471"/>
      <c r="BC234" s="471"/>
      <c r="BD234" s="471"/>
      <c r="BE234" s="471"/>
      <c r="BF234" s="471"/>
      <c r="BG234" s="471"/>
      <c r="BH234" s="471"/>
      <c r="BI234" s="471"/>
      <c r="BJ234" s="471"/>
      <c r="BK234" s="471"/>
      <c r="BL234" s="471"/>
      <c r="BM234" s="471"/>
      <c r="BN234" s="471"/>
      <c r="BO234" s="471"/>
      <c r="BP234" s="471"/>
      <c r="BQ234" s="471"/>
      <c r="BR234" s="471"/>
      <c r="BS234" s="471"/>
      <c r="BT234" s="471"/>
      <c r="BU234" s="471"/>
      <c r="BV234" s="471"/>
      <c r="BW234" s="471"/>
      <c r="BX234" s="471"/>
      <c r="BY234" s="471"/>
      <c r="BZ234" s="471"/>
      <c r="CA234" s="471"/>
      <c r="CB234" s="471"/>
      <c r="CC234" s="471"/>
      <c r="CD234" s="471"/>
      <c r="CE234" s="471"/>
      <c r="CF234" s="471"/>
      <c r="CG234" s="471"/>
      <c r="CH234" s="471"/>
      <c r="CI234" s="471"/>
      <c r="CJ234" s="471"/>
      <c r="CK234" s="471"/>
      <c r="CL234" s="471"/>
      <c r="CM234" s="471"/>
      <c r="CN234" s="471"/>
      <c r="CO234" s="471"/>
      <c r="CP234" s="471"/>
      <c r="CQ234" s="471"/>
      <c r="CR234" s="471"/>
      <c r="CS234" s="471"/>
      <c r="CT234" s="471"/>
      <c r="CU234" s="471"/>
      <c r="CV234" s="471"/>
      <c r="CW234" s="471"/>
      <c r="CX234" s="471"/>
      <c r="CY234" s="471"/>
      <c r="CZ234" s="471"/>
    </row>
    <row r="235" spans="2:104" s="472" customFormat="1" x14ac:dyDescent="0.25">
      <c r="B235" s="223"/>
      <c r="C235" s="497"/>
      <c r="D235" s="385"/>
      <c r="E235" s="898"/>
      <c r="F235" s="152"/>
      <c r="G235" s="531">
        <f t="shared" si="292"/>
        <v>0</v>
      </c>
      <c r="H235" s="390">
        <v>0</v>
      </c>
      <c r="I235" s="390">
        <v>0</v>
      </c>
      <c r="J235" s="390">
        <v>0</v>
      </c>
      <c r="K235" s="390" t="s">
        <v>914</v>
      </c>
      <c r="L235" s="390" t="s">
        <v>914</v>
      </c>
      <c r="M235" s="390" t="s">
        <v>914</v>
      </c>
      <c r="N235" s="391" t="s">
        <v>914</v>
      </c>
      <c r="O235" s="526">
        <f t="shared" si="293"/>
        <v>0</v>
      </c>
      <c r="P235" s="392">
        <v>0</v>
      </c>
      <c r="Q235" s="390">
        <v>0</v>
      </c>
      <c r="R235" s="390">
        <v>0</v>
      </c>
      <c r="S235" s="390" t="s">
        <v>914</v>
      </c>
      <c r="T235" s="390" t="s">
        <v>914</v>
      </c>
      <c r="U235" s="390" t="s">
        <v>914</v>
      </c>
      <c r="V235" s="390" t="s">
        <v>914</v>
      </c>
      <c r="W235" s="519">
        <f t="shared" si="294"/>
        <v>0</v>
      </c>
      <c r="X235" s="35">
        <v>0</v>
      </c>
      <c r="Y235" s="35">
        <v>0</v>
      </c>
      <c r="Z235" s="35">
        <v>0</v>
      </c>
      <c r="AA235" s="32"/>
      <c r="AB235" s="32"/>
      <c r="AC235" s="32"/>
      <c r="AD235" s="33"/>
      <c r="AE235" s="519">
        <f t="shared" si="295"/>
        <v>0</v>
      </c>
      <c r="AF235" s="35">
        <v>0</v>
      </c>
      <c r="AG235" s="35">
        <v>0</v>
      </c>
      <c r="AH235" s="35">
        <v>0</v>
      </c>
      <c r="AI235" s="32"/>
      <c r="AJ235" s="32"/>
      <c r="AK235" s="32"/>
      <c r="AL235" s="32"/>
      <c r="AM235" s="34"/>
      <c r="AN235" s="184">
        <f>AE235-G235</f>
        <v>0</v>
      </c>
      <c r="AO235" s="35">
        <v>0</v>
      </c>
      <c r="AP235" s="35">
        <v>0</v>
      </c>
      <c r="AQ235" s="471"/>
      <c r="AR235" s="471"/>
      <c r="AS235" s="471"/>
      <c r="AT235" s="471"/>
      <c r="AU235" s="471"/>
      <c r="AV235" s="471"/>
      <c r="AW235" s="471"/>
      <c r="AX235" s="471"/>
      <c r="AY235" s="471"/>
      <c r="AZ235" s="471"/>
      <c r="BA235" s="471"/>
      <c r="BB235" s="471"/>
      <c r="BC235" s="471"/>
      <c r="BD235" s="471"/>
      <c r="BE235" s="471"/>
      <c r="BF235" s="471"/>
      <c r="BG235" s="471"/>
      <c r="BH235" s="471"/>
      <c r="BI235" s="471"/>
      <c r="BJ235" s="471"/>
      <c r="BK235" s="471"/>
      <c r="BL235" s="471"/>
      <c r="BM235" s="471"/>
      <c r="BN235" s="471"/>
      <c r="BO235" s="471"/>
      <c r="BP235" s="471"/>
      <c r="BQ235" s="471"/>
      <c r="BR235" s="471"/>
      <c r="BS235" s="471"/>
      <c r="BT235" s="471"/>
      <c r="BU235" s="471"/>
      <c r="BV235" s="471"/>
      <c r="BW235" s="471"/>
      <c r="BX235" s="471"/>
      <c r="BY235" s="471"/>
      <c r="BZ235" s="471"/>
      <c r="CA235" s="471"/>
      <c r="CB235" s="471"/>
      <c r="CC235" s="471"/>
      <c r="CD235" s="471"/>
      <c r="CE235" s="471"/>
      <c r="CF235" s="471"/>
      <c r="CG235" s="471"/>
      <c r="CH235" s="471"/>
      <c r="CI235" s="471"/>
      <c r="CJ235" s="471"/>
      <c r="CK235" s="471"/>
      <c r="CL235" s="471"/>
      <c r="CM235" s="471"/>
      <c r="CN235" s="471"/>
      <c r="CO235" s="471"/>
      <c r="CP235" s="471"/>
      <c r="CQ235" s="471"/>
      <c r="CR235" s="471"/>
      <c r="CS235" s="471"/>
      <c r="CT235" s="471"/>
      <c r="CU235" s="471"/>
      <c r="CV235" s="471"/>
      <c r="CW235" s="471"/>
      <c r="CX235" s="471"/>
      <c r="CY235" s="471"/>
      <c r="CZ235" s="471"/>
    </row>
    <row r="236" spans="2:104" s="472" customFormat="1" x14ac:dyDescent="0.25">
      <c r="B236" s="223"/>
      <c r="C236" s="497"/>
      <c r="D236" s="385"/>
      <c r="E236" s="898"/>
      <c r="F236" s="152"/>
      <c r="G236" s="531">
        <f t="shared" ref="G236:G237" si="296">SUM(H236:N236)</f>
        <v>0</v>
      </c>
      <c r="H236" s="390">
        <v>0</v>
      </c>
      <c r="I236" s="390">
        <v>0</v>
      </c>
      <c r="J236" s="390">
        <v>0</v>
      </c>
      <c r="K236" s="390" t="s">
        <v>914</v>
      </c>
      <c r="L236" s="390" t="s">
        <v>914</v>
      </c>
      <c r="M236" s="390" t="s">
        <v>914</v>
      </c>
      <c r="N236" s="391" t="s">
        <v>914</v>
      </c>
      <c r="O236" s="526">
        <f t="shared" ref="O236:O237" si="297">SUM(P236:V236)</f>
        <v>0</v>
      </c>
      <c r="P236" s="392">
        <v>0</v>
      </c>
      <c r="Q236" s="390">
        <v>0</v>
      </c>
      <c r="R236" s="390">
        <v>0</v>
      </c>
      <c r="S236" s="390" t="s">
        <v>914</v>
      </c>
      <c r="T236" s="390" t="s">
        <v>914</v>
      </c>
      <c r="U236" s="390" t="s">
        <v>914</v>
      </c>
      <c r="V236" s="390" t="s">
        <v>914</v>
      </c>
      <c r="W236" s="519">
        <f t="shared" ref="W236" si="298">SUM(X236:AD236)</f>
        <v>0</v>
      </c>
      <c r="X236" s="35">
        <v>0</v>
      </c>
      <c r="Y236" s="35">
        <v>0</v>
      </c>
      <c r="Z236" s="35">
        <v>0</v>
      </c>
      <c r="AA236" s="32"/>
      <c r="AB236" s="32"/>
      <c r="AC236" s="32"/>
      <c r="AD236" s="33"/>
      <c r="AE236" s="519">
        <f t="shared" ref="AE236:AE237" si="299">SUM(AF236:AL236)</f>
        <v>0</v>
      </c>
      <c r="AF236" s="35">
        <v>0</v>
      </c>
      <c r="AG236" s="35">
        <v>0</v>
      </c>
      <c r="AH236" s="35">
        <v>0</v>
      </c>
      <c r="AI236" s="32"/>
      <c r="AJ236" s="32"/>
      <c r="AK236" s="32"/>
      <c r="AL236" s="32"/>
      <c r="AM236" s="34"/>
      <c r="AN236" s="184">
        <f t="shared" ref="AN236:AN237" si="300">AE236-G236</f>
        <v>0</v>
      </c>
      <c r="AO236" s="35">
        <v>0</v>
      </c>
      <c r="AP236" s="35">
        <v>0</v>
      </c>
      <c r="AQ236" s="471"/>
      <c r="AR236" s="471"/>
      <c r="AS236" s="471"/>
      <c r="AT236" s="471"/>
      <c r="AU236" s="471"/>
      <c r="AV236" s="471"/>
      <c r="AW236" s="471"/>
      <c r="AX236" s="471"/>
      <c r="AY236" s="471"/>
      <c r="AZ236" s="471"/>
      <c r="BA236" s="471"/>
      <c r="BB236" s="471"/>
      <c r="BC236" s="471"/>
      <c r="BD236" s="471"/>
      <c r="BE236" s="471"/>
      <c r="BF236" s="471"/>
      <c r="BG236" s="471"/>
      <c r="BH236" s="471"/>
      <c r="BI236" s="471"/>
      <c r="BJ236" s="471"/>
      <c r="BK236" s="471"/>
      <c r="BL236" s="471"/>
      <c r="BM236" s="471"/>
      <c r="BN236" s="471"/>
      <c r="BO236" s="471"/>
      <c r="BP236" s="471"/>
      <c r="BQ236" s="471"/>
      <c r="BR236" s="471"/>
      <c r="BS236" s="471"/>
      <c r="BT236" s="471"/>
      <c r="BU236" s="471"/>
      <c r="BV236" s="471"/>
      <c r="BW236" s="471"/>
      <c r="BX236" s="471"/>
      <c r="BY236" s="471"/>
      <c r="BZ236" s="471"/>
      <c r="CA236" s="471"/>
      <c r="CB236" s="471"/>
      <c r="CC236" s="471"/>
      <c r="CD236" s="471"/>
      <c r="CE236" s="471"/>
      <c r="CF236" s="471"/>
      <c r="CG236" s="471"/>
      <c r="CH236" s="471"/>
      <c r="CI236" s="471"/>
      <c r="CJ236" s="471"/>
      <c r="CK236" s="471"/>
      <c r="CL236" s="471"/>
      <c r="CM236" s="471"/>
      <c r="CN236" s="471"/>
      <c r="CO236" s="471"/>
      <c r="CP236" s="471"/>
      <c r="CQ236" s="471"/>
      <c r="CR236" s="471"/>
      <c r="CS236" s="471"/>
      <c r="CT236" s="471"/>
      <c r="CU236" s="471"/>
      <c r="CV236" s="471"/>
      <c r="CW236" s="471"/>
      <c r="CX236" s="471"/>
      <c r="CY236" s="471"/>
      <c r="CZ236" s="471"/>
    </row>
    <row r="237" spans="2:104" s="472" customFormat="1" x14ac:dyDescent="0.25">
      <c r="B237" s="223"/>
      <c r="C237" s="497"/>
      <c r="D237" s="385"/>
      <c r="E237" s="898"/>
      <c r="F237" s="152"/>
      <c r="G237" s="531">
        <f t="shared" si="296"/>
        <v>0</v>
      </c>
      <c r="H237" s="390">
        <v>0</v>
      </c>
      <c r="I237" s="390">
        <v>0</v>
      </c>
      <c r="J237" s="390">
        <v>0</v>
      </c>
      <c r="K237" s="390" t="s">
        <v>914</v>
      </c>
      <c r="L237" s="390" t="s">
        <v>914</v>
      </c>
      <c r="M237" s="390" t="s">
        <v>914</v>
      </c>
      <c r="N237" s="391" t="s">
        <v>914</v>
      </c>
      <c r="O237" s="526">
        <f t="shared" si="297"/>
        <v>0</v>
      </c>
      <c r="P237" s="392">
        <v>0</v>
      </c>
      <c r="Q237" s="390">
        <v>0</v>
      </c>
      <c r="R237" s="390">
        <v>0</v>
      </c>
      <c r="S237" s="390" t="s">
        <v>914</v>
      </c>
      <c r="T237" s="390" t="s">
        <v>914</v>
      </c>
      <c r="U237" s="390" t="s">
        <v>914</v>
      </c>
      <c r="V237" s="390" t="s">
        <v>914</v>
      </c>
      <c r="W237" s="519">
        <f>SUM(X237:AD237)</f>
        <v>0</v>
      </c>
      <c r="X237" s="35">
        <v>0</v>
      </c>
      <c r="Y237" s="35">
        <v>0</v>
      </c>
      <c r="Z237" s="35">
        <v>0</v>
      </c>
      <c r="AA237" s="32"/>
      <c r="AB237" s="32"/>
      <c r="AC237" s="32"/>
      <c r="AD237" s="33"/>
      <c r="AE237" s="519">
        <f t="shared" si="299"/>
        <v>0</v>
      </c>
      <c r="AF237" s="35">
        <v>0</v>
      </c>
      <c r="AG237" s="35">
        <v>0</v>
      </c>
      <c r="AH237" s="35">
        <v>0</v>
      </c>
      <c r="AI237" s="32"/>
      <c r="AJ237" s="32"/>
      <c r="AK237" s="32"/>
      <c r="AL237" s="32"/>
      <c r="AM237" s="34"/>
      <c r="AN237" s="184">
        <f t="shared" si="300"/>
        <v>0</v>
      </c>
      <c r="AO237" s="35">
        <v>0</v>
      </c>
      <c r="AP237" s="35">
        <v>0</v>
      </c>
      <c r="AQ237" s="471"/>
      <c r="AR237" s="471"/>
      <c r="AS237" s="471"/>
      <c r="AT237" s="471"/>
      <c r="AU237" s="471"/>
      <c r="AV237" s="471"/>
      <c r="AW237" s="471"/>
      <c r="AX237" s="471"/>
      <c r="AY237" s="471"/>
      <c r="AZ237" s="471"/>
      <c r="BA237" s="471"/>
      <c r="BB237" s="471"/>
      <c r="BC237" s="471"/>
      <c r="BD237" s="471"/>
      <c r="BE237" s="471"/>
      <c r="BF237" s="471"/>
      <c r="BG237" s="471"/>
      <c r="BH237" s="471"/>
      <c r="BI237" s="471"/>
      <c r="BJ237" s="471"/>
      <c r="BK237" s="471"/>
      <c r="BL237" s="471"/>
      <c r="BM237" s="471"/>
      <c r="BN237" s="471"/>
      <c r="BO237" s="471"/>
      <c r="BP237" s="471"/>
      <c r="BQ237" s="471"/>
      <c r="BR237" s="471"/>
      <c r="BS237" s="471"/>
      <c r="BT237" s="471"/>
      <c r="BU237" s="471"/>
      <c r="BV237" s="471"/>
      <c r="BW237" s="471"/>
      <c r="BX237" s="471"/>
      <c r="BY237" s="471"/>
      <c r="BZ237" s="471"/>
      <c r="CA237" s="471"/>
      <c r="CB237" s="471"/>
      <c r="CC237" s="471"/>
      <c r="CD237" s="471"/>
      <c r="CE237" s="471"/>
      <c r="CF237" s="471"/>
      <c r="CG237" s="471"/>
      <c r="CH237" s="471"/>
      <c r="CI237" s="471"/>
      <c r="CJ237" s="471"/>
      <c r="CK237" s="471"/>
      <c r="CL237" s="471"/>
      <c r="CM237" s="471"/>
      <c r="CN237" s="471"/>
      <c r="CO237" s="471"/>
      <c r="CP237" s="471"/>
      <c r="CQ237" s="471"/>
      <c r="CR237" s="471"/>
      <c r="CS237" s="471"/>
      <c r="CT237" s="471"/>
      <c r="CU237" s="471"/>
      <c r="CV237" s="471"/>
      <c r="CW237" s="471"/>
      <c r="CX237" s="471"/>
      <c r="CY237" s="471"/>
      <c r="CZ237" s="471"/>
    </row>
    <row r="238" spans="2:104" x14ac:dyDescent="0.25">
      <c r="B238" s="223"/>
      <c r="C238" s="231" t="s">
        <v>350</v>
      </c>
      <c r="D238" s="229" t="s">
        <v>337</v>
      </c>
      <c r="E238" s="898"/>
      <c r="F238" s="152"/>
      <c r="G238" s="531">
        <f t="shared" si="290"/>
        <v>0</v>
      </c>
      <c r="H238" s="390">
        <v>0</v>
      </c>
      <c r="I238" s="390">
        <v>0</v>
      </c>
      <c r="J238" s="390">
        <v>0</v>
      </c>
      <c r="K238" s="390" t="s">
        <v>914</v>
      </c>
      <c r="L238" s="390" t="s">
        <v>914</v>
      </c>
      <c r="M238" s="390" t="s">
        <v>914</v>
      </c>
      <c r="N238" s="391" t="s">
        <v>914</v>
      </c>
      <c r="O238" s="526">
        <f t="shared" si="287"/>
        <v>0</v>
      </c>
      <c r="P238" s="392">
        <v>0</v>
      </c>
      <c r="Q238" s="390">
        <v>0</v>
      </c>
      <c r="R238" s="390">
        <v>0</v>
      </c>
      <c r="S238" s="390" t="s">
        <v>914</v>
      </c>
      <c r="T238" s="390" t="s">
        <v>914</v>
      </c>
      <c r="U238" s="390" t="s">
        <v>914</v>
      </c>
      <c r="V238" s="390" t="s">
        <v>914</v>
      </c>
      <c r="W238" s="519">
        <f t="shared" si="288"/>
        <v>0</v>
      </c>
      <c r="X238" s="35">
        <v>0</v>
      </c>
      <c r="Y238" s="35">
        <v>0</v>
      </c>
      <c r="Z238" s="35">
        <v>0</v>
      </c>
      <c r="AA238" s="32"/>
      <c r="AB238" s="32"/>
      <c r="AC238" s="32"/>
      <c r="AD238" s="33"/>
      <c r="AE238" s="519">
        <f t="shared" si="291"/>
        <v>0</v>
      </c>
      <c r="AF238" s="35">
        <v>0</v>
      </c>
      <c r="AG238" s="35">
        <v>0</v>
      </c>
      <c r="AH238" s="35">
        <v>0</v>
      </c>
      <c r="AI238" s="32"/>
      <c r="AJ238" s="32"/>
      <c r="AK238" s="32"/>
      <c r="AL238" s="32"/>
      <c r="AM238" s="34"/>
      <c r="AN238" s="184">
        <f t="shared" si="286"/>
        <v>0</v>
      </c>
      <c r="AO238" s="35">
        <v>0</v>
      </c>
      <c r="AP238" s="35">
        <v>0</v>
      </c>
    </row>
    <row r="239" spans="2:104" x14ac:dyDescent="0.25">
      <c r="B239" s="223"/>
      <c r="C239" s="215" t="s">
        <v>351</v>
      </c>
      <c r="D239" s="232">
        <v>13305</v>
      </c>
      <c r="E239" s="898"/>
      <c r="F239" s="152"/>
      <c r="G239" s="531">
        <f t="shared" si="277"/>
        <v>37155700</v>
      </c>
      <c r="H239" s="390">
        <v>24078200</v>
      </c>
      <c r="I239" s="390">
        <v>6488600</v>
      </c>
      <c r="J239" s="390">
        <v>6588900</v>
      </c>
      <c r="K239" s="390" t="s">
        <v>914</v>
      </c>
      <c r="L239" s="390" t="s">
        <v>914</v>
      </c>
      <c r="M239" s="390" t="s">
        <v>914</v>
      </c>
      <c r="N239" s="391" t="s">
        <v>914</v>
      </c>
      <c r="O239" s="526">
        <f t="shared" si="287"/>
        <v>37156000</v>
      </c>
      <c r="P239" s="392">
        <v>24078000</v>
      </c>
      <c r="Q239" s="390">
        <v>6489000</v>
      </c>
      <c r="R239" s="390">
        <v>6589000</v>
      </c>
      <c r="S239" s="390" t="s">
        <v>914</v>
      </c>
      <c r="T239" s="390" t="s">
        <v>914</v>
      </c>
      <c r="U239" s="390" t="s">
        <v>914</v>
      </c>
      <c r="V239" s="390" t="s">
        <v>914</v>
      </c>
      <c r="W239" s="519">
        <f t="shared" si="288"/>
        <v>35878300</v>
      </c>
      <c r="X239" s="35">
        <v>24281600</v>
      </c>
      <c r="Y239" s="35">
        <v>5405700</v>
      </c>
      <c r="Z239" s="35">
        <v>6191000</v>
      </c>
      <c r="AA239" s="32"/>
      <c r="AB239" s="32"/>
      <c r="AC239" s="32"/>
      <c r="AD239" s="33"/>
      <c r="AE239" s="519">
        <f t="shared" si="289"/>
        <v>35878000</v>
      </c>
      <c r="AF239" s="35">
        <v>24281000</v>
      </c>
      <c r="AG239" s="35">
        <v>5406000</v>
      </c>
      <c r="AH239" s="35">
        <v>6191000</v>
      </c>
      <c r="AI239" s="32"/>
      <c r="AJ239" s="32"/>
      <c r="AK239" s="32"/>
      <c r="AL239" s="32"/>
      <c r="AM239" s="34"/>
      <c r="AN239" s="184">
        <f t="shared" si="286"/>
        <v>-1277700</v>
      </c>
      <c r="AO239" s="35">
        <v>35878000</v>
      </c>
      <c r="AP239" s="35">
        <v>35878000</v>
      </c>
    </row>
    <row r="240" spans="2:104" ht="26.25" x14ac:dyDescent="0.25">
      <c r="B240" s="223"/>
      <c r="C240" s="215" t="s">
        <v>368</v>
      </c>
      <c r="D240" s="225"/>
      <c r="E240" s="898"/>
      <c r="F240" s="152"/>
      <c r="G240" s="531">
        <f t="shared" si="277"/>
        <v>0</v>
      </c>
      <c r="H240" s="390">
        <v>0</v>
      </c>
      <c r="I240" s="390">
        <v>0</v>
      </c>
      <c r="J240" s="390">
        <v>0</v>
      </c>
      <c r="K240" s="390" t="s">
        <v>914</v>
      </c>
      <c r="L240" s="390" t="s">
        <v>914</v>
      </c>
      <c r="M240" s="390" t="s">
        <v>914</v>
      </c>
      <c r="N240" s="391" t="s">
        <v>914</v>
      </c>
      <c r="O240" s="526">
        <f t="shared" si="287"/>
        <v>0</v>
      </c>
      <c r="P240" s="392">
        <v>0</v>
      </c>
      <c r="Q240" s="390">
        <v>0</v>
      </c>
      <c r="R240" s="390">
        <v>0</v>
      </c>
      <c r="S240" s="390" t="s">
        <v>914</v>
      </c>
      <c r="T240" s="390" t="s">
        <v>914</v>
      </c>
      <c r="U240" s="390" t="s">
        <v>914</v>
      </c>
      <c r="V240" s="390" t="s">
        <v>914</v>
      </c>
      <c r="W240" s="519">
        <f t="shared" si="288"/>
        <v>0</v>
      </c>
      <c r="X240" s="35">
        <v>0</v>
      </c>
      <c r="Y240" s="35">
        <v>0</v>
      </c>
      <c r="Z240" s="35">
        <v>0</v>
      </c>
      <c r="AA240" s="32"/>
      <c r="AB240" s="32"/>
      <c r="AC240" s="32"/>
      <c r="AD240" s="33"/>
      <c r="AE240" s="519">
        <f t="shared" si="289"/>
        <v>0</v>
      </c>
      <c r="AF240" s="35">
        <v>0</v>
      </c>
      <c r="AG240" s="35">
        <v>0</v>
      </c>
      <c r="AH240" s="35">
        <v>0</v>
      </c>
      <c r="AI240" s="32"/>
      <c r="AJ240" s="32"/>
      <c r="AK240" s="32"/>
      <c r="AL240" s="32"/>
      <c r="AM240" s="34"/>
      <c r="AN240" s="184">
        <f t="shared" si="286"/>
        <v>0</v>
      </c>
      <c r="AO240" s="35">
        <v>0</v>
      </c>
      <c r="AP240" s="35">
        <v>0</v>
      </c>
    </row>
    <row r="241" spans="2:104" x14ac:dyDescent="0.25">
      <c r="B241" s="233"/>
      <c r="C241" s="226" t="s">
        <v>24</v>
      </c>
      <c r="D241" s="226"/>
      <c r="E241" s="898"/>
      <c r="F241" s="152"/>
      <c r="G241" s="531">
        <f t="shared" si="277"/>
        <v>0</v>
      </c>
      <c r="H241" s="390">
        <v>0</v>
      </c>
      <c r="I241" s="390">
        <v>0</v>
      </c>
      <c r="J241" s="390">
        <v>0</v>
      </c>
      <c r="K241" s="390" t="s">
        <v>914</v>
      </c>
      <c r="L241" s="390" t="s">
        <v>914</v>
      </c>
      <c r="M241" s="390" t="s">
        <v>914</v>
      </c>
      <c r="N241" s="391" t="s">
        <v>914</v>
      </c>
      <c r="O241" s="526">
        <f t="shared" si="287"/>
        <v>0</v>
      </c>
      <c r="P241" s="392">
        <v>0</v>
      </c>
      <c r="Q241" s="390">
        <v>0</v>
      </c>
      <c r="R241" s="390">
        <v>0</v>
      </c>
      <c r="S241" s="390" t="s">
        <v>914</v>
      </c>
      <c r="T241" s="390" t="s">
        <v>914</v>
      </c>
      <c r="U241" s="390" t="s">
        <v>914</v>
      </c>
      <c r="V241" s="390" t="s">
        <v>914</v>
      </c>
      <c r="W241" s="519">
        <f t="shared" si="288"/>
        <v>0</v>
      </c>
      <c r="X241" s="35">
        <v>0</v>
      </c>
      <c r="Y241" s="35">
        <v>0</v>
      </c>
      <c r="Z241" s="35">
        <v>0</v>
      </c>
      <c r="AA241" s="32"/>
      <c r="AB241" s="32"/>
      <c r="AC241" s="32"/>
      <c r="AD241" s="33"/>
      <c r="AE241" s="519">
        <f t="shared" si="289"/>
        <v>0</v>
      </c>
      <c r="AF241" s="35">
        <v>0</v>
      </c>
      <c r="AG241" s="35">
        <v>0</v>
      </c>
      <c r="AH241" s="35">
        <v>0</v>
      </c>
      <c r="AI241" s="32"/>
      <c r="AJ241" s="32"/>
      <c r="AK241" s="32"/>
      <c r="AL241" s="32"/>
      <c r="AM241" s="34"/>
      <c r="AN241" s="184">
        <f>AE241-G241</f>
        <v>0</v>
      </c>
      <c r="AO241" s="35">
        <v>0</v>
      </c>
      <c r="AP241" s="35">
        <v>0</v>
      </c>
    </row>
    <row r="242" spans="2:104" x14ac:dyDescent="0.25">
      <c r="B242" s="233" t="s">
        <v>318</v>
      </c>
      <c r="C242" s="227" t="s">
        <v>25</v>
      </c>
      <c r="D242" s="227"/>
      <c r="E242" s="898"/>
      <c r="F242" s="228" t="s">
        <v>364</v>
      </c>
      <c r="G242" s="527">
        <f t="shared" si="277"/>
        <v>174000</v>
      </c>
      <c r="H242" s="390">
        <v>174000</v>
      </c>
      <c r="I242" s="390">
        <v>0</v>
      </c>
      <c r="J242" s="390">
        <v>0</v>
      </c>
      <c r="K242" s="390">
        <v>0</v>
      </c>
      <c r="L242" s="390">
        <v>0</v>
      </c>
      <c r="M242" s="390">
        <v>0</v>
      </c>
      <c r="N242" s="391">
        <v>0</v>
      </c>
      <c r="O242" s="525">
        <f t="shared" si="287"/>
        <v>0</v>
      </c>
      <c r="P242" s="395">
        <v>0</v>
      </c>
      <c r="Q242" s="390">
        <v>0</v>
      </c>
      <c r="R242" s="390">
        <v>0</v>
      </c>
      <c r="S242" s="390" t="s">
        <v>914</v>
      </c>
      <c r="T242" s="390" t="s">
        <v>914</v>
      </c>
      <c r="U242" s="390" t="s">
        <v>914</v>
      </c>
      <c r="V242" s="390" t="s">
        <v>914</v>
      </c>
      <c r="W242" s="518">
        <f t="shared" si="288"/>
        <v>0</v>
      </c>
      <c r="X242" s="35">
        <v>0</v>
      </c>
      <c r="Y242" s="35">
        <v>0</v>
      </c>
      <c r="Z242" s="35">
        <v>0</v>
      </c>
      <c r="AA242" s="29"/>
      <c r="AB242" s="29"/>
      <c r="AC242" s="29"/>
      <c r="AD242" s="30"/>
      <c r="AE242" s="518">
        <f t="shared" si="289"/>
        <v>0</v>
      </c>
      <c r="AF242" s="35">
        <v>0</v>
      </c>
      <c r="AG242" s="35">
        <v>0</v>
      </c>
      <c r="AH242" s="35">
        <v>0</v>
      </c>
      <c r="AI242" s="29"/>
      <c r="AJ242" s="29"/>
      <c r="AK242" s="29"/>
      <c r="AL242" s="29"/>
      <c r="AM242" s="31"/>
      <c r="AN242" s="186">
        <f t="shared" si="286"/>
        <v>-174000</v>
      </c>
      <c r="AO242" s="35">
        <v>0</v>
      </c>
      <c r="AP242" s="35">
        <v>0</v>
      </c>
    </row>
    <row r="243" spans="2:104" x14ac:dyDescent="0.25">
      <c r="B243" s="233" t="s">
        <v>319</v>
      </c>
      <c r="C243" s="227" t="s">
        <v>26</v>
      </c>
      <c r="D243" s="234"/>
      <c r="E243" s="899"/>
      <c r="F243" s="228" t="s">
        <v>366</v>
      </c>
      <c r="G243" s="527">
        <f t="shared" si="277"/>
        <v>154148.59999999998</v>
      </c>
      <c r="H243" s="390">
        <v>49362.21</v>
      </c>
      <c r="I243" s="390">
        <v>43299.600000000006</v>
      </c>
      <c r="J243" s="390">
        <v>61486.789999999994</v>
      </c>
      <c r="K243" s="390">
        <v>0</v>
      </c>
      <c r="L243" s="390">
        <v>0</v>
      </c>
      <c r="M243" s="390">
        <v>0</v>
      </c>
      <c r="N243" s="391">
        <v>0</v>
      </c>
      <c r="O243" s="525">
        <f t="shared" si="287"/>
        <v>154000</v>
      </c>
      <c r="P243" s="395">
        <v>49000</v>
      </c>
      <c r="Q243" s="390">
        <v>43000</v>
      </c>
      <c r="R243" s="390">
        <v>62000</v>
      </c>
      <c r="S243" s="390" t="s">
        <v>914</v>
      </c>
      <c r="T243" s="390" t="s">
        <v>914</v>
      </c>
      <c r="U243" s="390" t="s">
        <v>914</v>
      </c>
      <c r="V243" s="390" t="s">
        <v>914</v>
      </c>
      <c r="W243" s="518">
        <f t="shared" si="288"/>
        <v>154000</v>
      </c>
      <c r="X243" s="35">
        <v>49000</v>
      </c>
      <c r="Y243" s="35">
        <v>43000</v>
      </c>
      <c r="Z243" s="35">
        <v>62000</v>
      </c>
      <c r="AA243" s="29"/>
      <c r="AB243" s="29"/>
      <c r="AC243" s="29"/>
      <c r="AD243" s="30"/>
      <c r="AE243" s="518">
        <f t="shared" si="289"/>
        <v>154000</v>
      </c>
      <c r="AF243" s="35">
        <v>49000</v>
      </c>
      <c r="AG243" s="35">
        <v>43000</v>
      </c>
      <c r="AH243" s="35">
        <v>62000</v>
      </c>
      <c r="AI243" s="29"/>
      <c r="AJ243" s="29"/>
      <c r="AK243" s="29"/>
      <c r="AL243" s="29"/>
      <c r="AM243" s="31"/>
      <c r="AN243" s="186">
        <f t="shared" si="286"/>
        <v>-148.59999999997672</v>
      </c>
      <c r="AO243" s="35">
        <v>154000</v>
      </c>
      <c r="AP243" s="35">
        <v>154000</v>
      </c>
    </row>
    <row r="244" spans="2:104" x14ac:dyDescent="0.25">
      <c r="B244" s="937" t="s">
        <v>27</v>
      </c>
      <c r="C244" s="938"/>
      <c r="D244" s="607"/>
      <c r="E244" s="608"/>
      <c r="F244" s="609"/>
      <c r="G244" s="610">
        <f>G157-G10+G153</f>
        <v>154148.60000000894</v>
      </c>
      <c r="H244" s="611">
        <f t="shared" ref="H244:N244" si="301">H157-H10+H153</f>
        <v>49362.209999985993</v>
      </c>
      <c r="I244" s="611">
        <f t="shared" si="301"/>
        <v>43299.599999999627</v>
      </c>
      <c r="J244" s="611">
        <f t="shared" si="301"/>
        <v>61486.789999999106</v>
      </c>
      <c r="K244" s="611">
        <f t="shared" si="301"/>
        <v>0</v>
      </c>
      <c r="L244" s="611">
        <f t="shared" si="301"/>
        <v>0</v>
      </c>
      <c r="M244" s="611">
        <f t="shared" si="301"/>
        <v>0</v>
      </c>
      <c r="N244" s="612">
        <f t="shared" si="301"/>
        <v>0</v>
      </c>
      <c r="O244" s="613">
        <f>O157-O10+O153</f>
        <v>0</v>
      </c>
      <c r="P244" s="614">
        <f t="shared" ref="P244:V244" si="302">P157-P10+P153</f>
        <v>0</v>
      </c>
      <c r="Q244" s="611">
        <f t="shared" si="302"/>
        <v>0</v>
      </c>
      <c r="R244" s="611">
        <f t="shared" si="302"/>
        <v>0</v>
      </c>
      <c r="S244" s="611">
        <f t="shared" si="302"/>
        <v>0</v>
      </c>
      <c r="T244" s="611">
        <f t="shared" si="302"/>
        <v>0</v>
      </c>
      <c r="U244" s="611">
        <f t="shared" si="302"/>
        <v>0</v>
      </c>
      <c r="V244" s="611">
        <f t="shared" si="302"/>
        <v>0</v>
      </c>
      <c r="W244" s="615">
        <f t="shared" ref="W244:AD244" si="303">W157-W10+W153</f>
        <v>-3236210</v>
      </c>
      <c r="X244" s="616">
        <f t="shared" si="303"/>
        <v>-3236210</v>
      </c>
      <c r="Y244" s="616">
        <f t="shared" si="303"/>
        <v>0</v>
      </c>
      <c r="Z244" s="616">
        <f t="shared" si="303"/>
        <v>0</v>
      </c>
      <c r="AA244" s="616">
        <f t="shared" si="303"/>
        <v>0</v>
      </c>
      <c r="AB244" s="616">
        <f t="shared" si="303"/>
        <v>0</v>
      </c>
      <c r="AC244" s="616">
        <f t="shared" si="303"/>
        <v>0</v>
      </c>
      <c r="AD244" s="617">
        <f t="shared" si="303"/>
        <v>0</v>
      </c>
      <c r="AE244" s="615">
        <f t="shared" ref="AE244:AK244" si="304">AE157-AE10+AE153</f>
        <v>0</v>
      </c>
      <c r="AF244" s="616">
        <f t="shared" si="304"/>
        <v>0</v>
      </c>
      <c r="AG244" s="616">
        <f t="shared" si="304"/>
        <v>0</v>
      </c>
      <c r="AH244" s="616">
        <f t="shared" si="304"/>
        <v>0</v>
      </c>
      <c r="AI244" s="616">
        <f t="shared" si="304"/>
        <v>0</v>
      </c>
      <c r="AJ244" s="616">
        <f t="shared" si="304"/>
        <v>0</v>
      </c>
      <c r="AK244" s="616">
        <f t="shared" si="304"/>
        <v>0</v>
      </c>
      <c r="AL244" s="616">
        <f t="shared" ref="AL244" si="305">AL157-AL10+AL153</f>
        <v>0</v>
      </c>
      <c r="AM244" s="618"/>
      <c r="AN244" s="619">
        <f t="shared" si="286"/>
        <v>-154148.60000000894</v>
      </c>
      <c r="AO244" s="616">
        <f>AO157-AO10+AO153</f>
        <v>0</v>
      </c>
      <c r="AP244" s="620">
        <f>AP157-AP10+AP153</f>
        <v>0</v>
      </c>
    </row>
    <row r="245" spans="2:104" ht="31.7" customHeight="1" x14ac:dyDescent="0.25">
      <c r="B245" s="939" t="s">
        <v>28</v>
      </c>
      <c r="C245" s="940"/>
      <c r="D245" s="621"/>
      <c r="E245" s="608"/>
      <c r="F245" s="609"/>
      <c r="G245" s="610">
        <f t="shared" ref="G245:N245" si="306">G157-G10</f>
        <v>154148.60000000894</v>
      </c>
      <c r="H245" s="611">
        <f t="shared" si="306"/>
        <v>49362.209999985993</v>
      </c>
      <c r="I245" s="611">
        <f t="shared" si="306"/>
        <v>43299.599999999627</v>
      </c>
      <c r="J245" s="611">
        <f t="shared" si="306"/>
        <v>61486.789999999106</v>
      </c>
      <c r="K245" s="611">
        <f t="shared" si="306"/>
        <v>0</v>
      </c>
      <c r="L245" s="611">
        <f t="shared" si="306"/>
        <v>0</v>
      </c>
      <c r="M245" s="611">
        <f t="shared" si="306"/>
        <v>0</v>
      </c>
      <c r="N245" s="612">
        <f t="shared" si="306"/>
        <v>0</v>
      </c>
      <c r="O245" s="613">
        <f t="shared" ref="O245:V245" si="307">O157-O10</f>
        <v>0</v>
      </c>
      <c r="P245" s="614">
        <f t="shared" si="307"/>
        <v>0</v>
      </c>
      <c r="Q245" s="611">
        <f t="shared" si="307"/>
        <v>0</v>
      </c>
      <c r="R245" s="611">
        <f t="shared" si="307"/>
        <v>0</v>
      </c>
      <c r="S245" s="611">
        <f t="shared" si="307"/>
        <v>0</v>
      </c>
      <c r="T245" s="611">
        <f t="shared" si="307"/>
        <v>0</v>
      </c>
      <c r="U245" s="611">
        <f t="shared" si="307"/>
        <v>0</v>
      </c>
      <c r="V245" s="611">
        <f t="shared" si="307"/>
        <v>0</v>
      </c>
      <c r="W245" s="615">
        <f t="shared" ref="W245:AD245" si="308">W157-W10</f>
        <v>-3236210</v>
      </c>
      <c r="X245" s="616">
        <f t="shared" si="308"/>
        <v>-3236210</v>
      </c>
      <c r="Y245" s="616">
        <f t="shared" si="308"/>
        <v>0</v>
      </c>
      <c r="Z245" s="616">
        <f t="shared" si="308"/>
        <v>0</v>
      </c>
      <c r="AA245" s="616">
        <f t="shared" si="308"/>
        <v>0</v>
      </c>
      <c r="AB245" s="616">
        <f t="shared" si="308"/>
        <v>0</v>
      </c>
      <c r="AC245" s="616">
        <f t="shared" si="308"/>
        <v>0</v>
      </c>
      <c r="AD245" s="617">
        <f t="shared" si="308"/>
        <v>0</v>
      </c>
      <c r="AE245" s="615">
        <f t="shared" ref="AE245:AK245" si="309">AE157-AE10</f>
        <v>0</v>
      </c>
      <c r="AF245" s="616">
        <f t="shared" si="309"/>
        <v>0</v>
      </c>
      <c r="AG245" s="616">
        <f t="shared" si="309"/>
        <v>0</v>
      </c>
      <c r="AH245" s="616">
        <f t="shared" si="309"/>
        <v>0</v>
      </c>
      <c r="AI245" s="616">
        <f t="shared" si="309"/>
        <v>0</v>
      </c>
      <c r="AJ245" s="616">
        <f t="shared" si="309"/>
        <v>0</v>
      </c>
      <c r="AK245" s="616">
        <f t="shared" si="309"/>
        <v>0</v>
      </c>
      <c r="AL245" s="616">
        <f t="shared" ref="AL245" si="310">AL157-AL10</f>
        <v>0</v>
      </c>
      <c r="AM245" s="618"/>
      <c r="AN245" s="619">
        <f t="shared" si="286"/>
        <v>-154148.60000000894</v>
      </c>
      <c r="AO245" s="616">
        <f>AO157-AO10</f>
        <v>0</v>
      </c>
      <c r="AP245" s="620">
        <f>AP157-AP10</f>
        <v>0</v>
      </c>
    </row>
    <row r="246" spans="2:104" x14ac:dyDescent="0.25">
      <c r="B246" s="941" t="s">
        <v>313</v>
      </c>
      <c r="C246" s="250" t="s">
        <v>370</v>
      </c>
      <c r="D246" s="235"/>
      <c r="E246" s="151"/>
      <c r="F246" s="152"/>
      <c r="G246" s="534">
        <f t="shared" ref="G246:G249" si="311">SUM(H246:N246)</f>
        <v>121.4</v>
      </c>
      <c r="H246" s="390">
        <v>85.13</v>
      </c>
      <c r="I246" s="390">
        <v>15.7</v>
      </c>
      <c r="J246" s="390">
        <v>20.57</v>
      </c>
      <c r="K246" s="390" t="s">
        <v>914</v>
      </c>
      <c r="L246" s="390" t="s">
        <v>914</v>
      </c>
      <c r="M246" s="390" t="s">
        <v>914</v>
      </c>
      <c r="N246" s="391" t="s">
        <v>914</v>
      </c>
      <c r="O246" s="530">
        <f>SUM(P246:V246)</f>
        <v>122</v>
      </c>
      <c r="P246" s="399">
        <v>86</v>
      </c>
      <c r="Q246" s="623">
        <v>15</v>
      </c>
      <c r="R246" s="623">
        <v>21</v>
      </c>
      <c r="S246" s="623" t="s">
        <v>914</v>
      </c>
      <c r="T246" s="623" t="s">
        <v>914</v>
      </c>
      <c r="U246" s="623" t="s">
        <v>914</v>
      </c>
      <c r="V246" s="623" t="s">
        <v>914</v>
      </c>
      <c r="W246" s="523">
        <f t="shared" ref="W246:W250" si="312">SUM(X246:AD246)</f>
        <v>122</v>
      </c>
      <c r="X246" s="35">
        <v>86</v>
      </c>
      <c r="Y246" s="35">
        <v>15</v>
      </c>
      <c r="Z246" s="35">
        <v>21</v>
      </c>
      <c r="AA246" s="44"/>
      <c r="AB246" s="44"/>
      <c r="AC246" s="44"/>
      <c r="AD246" s="45"/>
      <c r="AE246" s="523">
        <f t="shared" ref="AE246:AE250" si="313">SUM(AF246:AL246)</f>
        <v>122</v>
      </c>
      <c r="AF246" s="35">
        <v>86</v>
      </c>
      <c r="AG246" s="35">
        <v>15</v>
      </c>
      <c r="AH246" s="35">
        <v>21</v>
      </c>
      <c r="AI246" s="44"/>
      <c r="AJ246" s="44"/>
      <c r="AK246" s="44"/>
      <c r="AL246" s="44"/>
      <c r="AM246" s="46"/>
      <c r="AN246" s="516">
        <f t="shared" si="286"/>
        <v>0.59999999999999432</v>
      </c>
      <c r="AO246" s="35">
        <v>122</v>
      </c>
      <c r="AP246" s="35">
        <v>122</v>
      </c>
    </row>
    <row r="247" spans="2:104" x14ac:dyDescent="0.25">
      <c r="B247" s="942"/>
      <c r="C247" s="250" t="s">
        <v>29</v>
      </c>
      <c r="D247" s="250"/>
      <c r="E247" s="151"/>
      <c r="F247" s="152"/>
      <c r="G247" s="531">
        <f>SUM(H247:N247)</f>
        <v>271</v>
      </c>
      <c r="H247" s="390">
        <v>160</v>
      </c>
      <c r="I247" s="390">
        <v>34</v>
      </c>
      <c r="J247" s="390">
        <v>77</v>
      </c>
      <c r="K247" s="390" t="s">
        <v>914</v>
      </c>
      <c r="L247" s="390" t="s">
        <v>914</v>
      </c>
      <c r="M247" s="390" t="s">
        <v>914</v>
      </c>
      <c r="N247" s="391" t="s">
        <v>914</v>
      </c>
      <c r="O247" s="526">
        <f t="shared" ref="O247:O250" si="314">SUM(P247:V247)</f>
        <v>271</v>
      </c>
      <c r="P247" s="392">
        <v>160</v>
      </c>
      <c r="Q247" s="390">
        <v>34</v>
      </c>
      <c r="R247" s="390">
        <v>77</v>
      </c>
      <c r="S247" s="390" t="s">
        <v>914</v>
      </c>
      <c r="T247" s="390" t="s">
        <v>914</v>
      </c>
      <c r="U247" s="390" t="s">
        <v>914</v>
      </c>
      <c r="V247" s="390" t="s">
        <v>914</v>
      </c>
      <c r="W247" s="519">
        <f t="shared" si="312"/>
        <v>271</v>
      </c>
      <c r="X247" s="35">
        <v>160</v>
      </c>
      <c r="Y247" s="35">
        <v>34</v>
      </c>
      <c r="Z247" s="35">
        <v>77</v>
      </c>
      <c r="AA247" s="32"/>
      <c r="AB247" s="32"/>
      <c r="AC247" s="32"/>
      <c r="AD247" s="33"/>
      <c r="AE247" s="519">
        <f t="shared" si="313"/>
        <v>271</v>
      </c>
      <c r="AF247" s="35">
        <v>160</v>
      </c>
      <c r="AG247" s="35">
        <v>34</v>
      </c>
      <c r="AH247" s="35">
        <v>77</v>
      </c>
      <c r="AI247" s="32"/>
      <c r="AJ247" s="32"/>
      <c r="AK247" s="32"/>
      <c r="AL247" s="32"/>
      <c r="AM247" s="34"/>
      <c r="AN247" s="184">
        <f t="shared" si="286"/>
        <v>0</v>
      </c>
      <c r="AO247" s="35">
        <v>271</v>
      </c>
      <c r="AP247" s="35">
        <v>271</v>
      </c>
    </row>
    <row r="248" spans="2:104" x14ac:dyDescent="0.25">
      <c r="B248" s="942"/>
      <c r="C248" s="265" t="s">
        <v>381</v>
      </c>
      <c r="D248" s="229" t="s">
        <v>329</v>
      </c>
      <c r="E248" s="151"/>
      <c r="F248" s="152"/>
      <c r="G248" s="531">
        <f t="shared" si="311"/>
        <v>2006099</v>
      </c>
      <c r="H248" s="390">
        <v>1025271.14</v>
      </c>
      <c r="I248" s="390">
        <v>238903.95</v>
      </c>
      <c r="J248" s="390">
        <v>741923.91</v>
      </c>
      <c r="K248" s="390" t="s">
        <v>914</v>
      </c>
      <c r="L248" s="390" t="s">
        <v>914</v>
      </c>
      <c r="M248" s="390" t="s">
        <v>914</v>
      </c>
      <c r="N248" s="391" t="s">
        <v>914</v>
      </c>
      <c r="O248" s="526">
        <f t="shared" si="314"/>
        <v>1864000</v>
      </c>
      <c r="P248" s="392">
        <v>943000</v>
      </c>
      <c r="Q248" s="390">
        <v>207000</v>
      </c>
      <c r="R248" s="390">
        <v>714000</v>
      </c>
      <c r="S248" s="390" t="s">
        <v>914</v>
      </c>
      <c r="T248" s="390" t="s">
        <v>914</v>
      </c>
      <c r="U248" s="390" t="s">
        <v>914</v>
      </c>
      <c r="V248" s="390" t="s">
        <v>914</v>
      </c>
      <c r="W248" s="519">
        <f t="shared" si="312"/>
        <v>2018000</v>
      </c>
      <c r="X248" s="35">
        <v>992000</v>
      </c>
      <c r="Y248" s="35">
        <v>250000</v>
      </c>
      <c r="Z248" s="35">
        <v>776000</v>
      </c>
      <c r="AA248" s="32"/>
      <c r="AB248" s="32"/>
      <c r="AC248" s="32"/>
      <c r="AD248" s="33"/>
      <c r="AE248" s="519">
        <f t="shared" si="313"/>
        <v>1967000</v>
      </c>
      <c r="AF248" s="35">
        <v>867000</v>
      </c>
      <c r="AG248" s="35">
        <v>250000</v>
      </c>
      <c r="AH248" s="35">
        <v>850000</v>
      </c>
      <c r="AI248" s="32"/>
      <c r="AJ248" s="32"/>
      <c r="AK248" s="32"/>
      <c r="AL248" s="32"/>
      <c r="AM248" s="34"/>
      <c r="AN248" s="184">
        <f t="shared" si="286"/>
        <v>-39099</v>
      </c>
      <c r="AO248" s="35">
        <v>1923000</v>
      </c>
      <c r="AP248" s="35">
        <v>1801000</v>
      </c>
    </row>
    <row r="249" spans="2:104" ht="26.25" x14ac:dyDescent="0.25">
      <c r="B249" s="942"/>
      <c r="C249" s="265" t="s">
        <v>382</v>
      </c>
      <c r="D249" s="385"/>
      <c r="E249" s="151"/>
      <c r="F249" s="152"/>
      <c r="G249" s="531">
        <f t="shared" si="311"/>
        <v>0</v>
      </c>
      <c r="H249" s="390">
        <v>0</v>
      </c>
      <c r="I249" s="390">
        <v>0</v>
      </c>
      <c r="J249" s="390">
        <v>0</v>
      </c>
      <c r="K249" s="390" t="s">
        <v>914</v>
      </c>
      <c r="L249" s="390" t="s">
        <v>914</v>
      </c>
      <c r="M249" s="390" t="s">
        <v>914</v>
      </c>
      <c r="N249" s="391" t="s">
        <v>914</v>
      </c>
      <c r="O249" s="526">
        <f t="shared" si="314"/>
        <v>0</v>
      </c>
      <c r="P249" s="392">
        <v>0</v>
      </c>
      <c r="Q249" s="390">
        <v>0</v>
      </c>
      <c r="R249" s="390">
        <v>0</v>
      </c>
      <c r="S249" s="390" t="s">
        <v>914</v>
      </c>
      <c r="T249" s="390" t="s">
        <v>914</v>
      </c>
      <c r="U249" s="390" t="s">
        <v>914</v>
      </c>
      <c r="V249" s="390" t="s">
        <v>914</v>
      </c>
      <c r="W249" s="519">
        <f t="shared" si="312"/>
        <v>0</v>
      </c>
      <c r="X249" s="35">
        <v>0</v>
      </c>
      <c r="Y249" s="35">
        <v>0</v>
      </c>
      <c r="Z249" s="35">
        <v>0</v>
      </c>
      <c r="AA249" s="32"/>
      <c r="AB249" s="32"/>
      <c r="AC249" s="32"/>
      <c r="AD249" s="33"/>
      <c r="AE249" s="519">
        <f t="shared" si="313"/>
        <v>0</v>
      </c>
      <c r="AF249" s="35">
        <v>0</v>
      </c>
      <c r="AG249" s="35">
        <v>0</v>
      </c>
      <c r="AH249" s="35">
        <v>0</v>
      </c>
      <c r="AI249" s="32"/>
      <c r="AJ249" s="32"/>
      <c r="AK249" s="32"/>
      <c r="AL249" s="32"/>
      <c r="AM249" s="34"/>
      <c r="AN249" s="184">
        <f t="shared" si="286"/>
        <v>0</v>
      </c>
      <c r="AO249" s="35">
        <v>0</v>
      </c>
      <c r="AP249" s="35">
        <v>0</v>
      </c>
    </row>
    <row r="250" spans="2:104" ht="15.75" thickBot="1" x14ac:dyDescent="0.3">
      <c r="B250" s="943"/>
      <c r="C250" s="266" t="s">
        <v>30</v>
      </c>
      <c r="D250" s="266"/>
      <c r="E250" s="386"/>
      <c r="F250" s="387"/>
      <c r="G250" s="274">
        <f>SUM(H250:N250)</f>
        <v>52092663.999999993</v>
      </c>
      <c r="H250" s="393">
        <v>36543238.939999998</v>
      </c>
      <c r="I250" s="393">
        <v>7505968.6200000001</v>
      </c>
      <c r="J250" s="393">
        <v>8043456.4400000004</v>
      </c>
      <c r="K250" s="393" t="s">
        <v>914</v>
      </c>
      <c r="L250" s="393" t="s">
        <v>914</v>
      </c>
      <c r="M250" s="393" t="s">
        <v>914</v>
      </c>
      <c r="N250" s="394" t="s">
        <v>914</v>
      </c>
      <c r="O250" s="272">
        <f t="shared" si="314"/>
        <v>46816000</v>
      </c>
      <c r="P250" s="400">
        <v>33686000</v>
      </c>
      <c r="Q250" s="393">
        <v>6534000</v>
      </c>
      <c r="R250" s="393">
        <v>6596000</v>
      </c>
      <c r="S250" s="393" t="s">
        <v>914</v>
      </c>
      <c r="T250" s="393" t="s">
        <v>914</v>
      </c>
      <c r="U250" s="393" t="s">
        <v>914</v>
      </c>
      <c r="V250" s="393" t="s">
        <v>914</v>
      </c>
      <c r="W250" s="524">
        <f t="shared" si="312"/>
        <v>47810596</v>
      </c>
      <c r="X250" s="35">
        <v>34458943</v>
      </c>
      <c r="Y250" s="35">
        <v>6645840</v>
      </c>
      <c r="Z250" s="35">
        <v>6705813</v>
      </c>
      <c r="AA250" s="84"/>
      <c r="AB250" s="84"/>
      <c r="AC250" s="84"/>
      <c r="AD250" s="67"/>
      <c r="AE250" s="524">
        <f t="shared" si="313"/>
        <v>51201000</v>
      </c>
      <c r="AF250" s="35">
        <v>35900000</v>
      </c>
      <c r="AG250" s="35">
        <v>7500000</v>
      </c>
      <c r="AH250" s="35">
        <v>7801000</v>
      </c>
      <c r="AI250" s="84"/>
      <c r="AJ250" s="84"/>
      <c r="AK250" s="84"/>
      <c r="AL250" s="84"/>
      <c r="AM250" s="68"/>
      <c r="AN250" s="517">
        <f t="shared" si="286"/>
        <v>-891663.99999999255</v>
      </c>
      <c r="AO250" s="35">
        <v>51201000</v>
      </c>
      <c r="AP250" s="35">
        <v>51201000</v>
      </c>
    </row>
    <row r="251" spans="2:104" s="100" customFormat="1" ht="33" customHeight="1" thickTop="1" x14ac:dyDescent="0.25">
      <c r="B251" s="633" t="s">
        <v>442</v>
      </c>
      <c r="C251" s="858" t="s">
        <v>858</v>
      </c>
      <c r="D251" s="859"/>
      <c r="E251" s="859"/>
      <c r="F251" s="859"/>
      <c r="G251" s="746"/>
      <c r="H251" s="631"/>
      <c r="I251" s="631"/>
      <c r="J251" s="631"/>
      <c r="K251" s="631"/>
      <c r="L251" s="631"/>
      <c r="M251" s="631"/>
      <c r="N251" s="631"/>
      <c r="O251" s="631"/>
      <c r="P251" s="631"/>
      <c r="Q251" s="631"/>
      <c r="R251" s="631"/>
      <c r="S251" s="631"/>
      <c r="T251" s="631"/>
      <c r="U251" s="631"/>
      <c r="V251" s="631"/>
      <c r="W251" s="632"/>
      <c r="X251" s="748"/>
      <c r="Y251" s="748"/>
      <c r="Z251" s="748"/>
      <c r="AA251" s="748"/>
      <c r="AB251" s="748"/>
      <c r="AC251" s="748"/>
      <c r="AD251" s="748"/>
      <c r="AE251" s="632"/>
      <c r="AF251" s="748"/>
      <c r="AG251" s="748"/>
      <c r="AH251" s="748"/>
      <c r="AI251" s="748"/>
      <c r="AJ251" s="748"/>
      <c r="AK251" s="748"/>
      <c r="AL251" s="748"/>
      <c r="AM251" s="631"/>
      <c r="AN251" s="632"/>
      <c r="AO251" s="750"/>
      <c r="AP251" s="771"/>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c r="CG251" s="16"/>
      <c r="CH251" s="16"/>
      <c r="CI251" s="16"/>
      <c r="CJ251" s="16"/>
      <c r="CK251" s="16"/>
      <c r="CL251" s="16"/>
      <c r="CM251" s="16"/>
      <c r="CN251" s="16"/>
      <c r="CO251" s="16"/>
      <c r="CP251" s="16"/>
      <c r="CQ251" s="16"/>
      <c r="CR251" s="16"/>
      <c r="CS251" s="16"/>
      <c r="CT251" s="16"/>
      <c r="CU251" s="16"/>
      <c r="CV251" s="16"/>
      <c r="CW251" s="16"/>
      <c r="CX251" s="16"/>
      <c r="CY251" s="16"/>
      <c r="CZ251" s="16"/>
    </row>
    <row r="252" spans="2:104" s="100" customFormat="1" ht="28.5" customHeight="1" x14ac:dyDescent="0.25">
      <c r="B252" s="630"/>
      <c r="C252" s="860" t="s">
        <v>860</v>
      </c>
      <c r="D252" s="861"/>
      <c r="E252" s="861"/>
      <c r="F252" s="861"/>
      <c r="G252" s="773"/>
      <c r="H252" s="631"/>
      <c r="I252" s="631"/>
      <c r="J252" s="631"/>
      <c r="K252" s="631"/>
      <c r="L252" s="631"/>
      <c r="M252" s="631"/>
      <c r="N252" s="631"/>
      <c r="O252" s="631"/>
      <c r="P252" s="631"/>
      <c r="Q252" s="631"/>
      <c r="R252" s="631"/>
      <c r="S252" s="631"/>
      <c r="T252" s="631"/>
      <c r="U252" s="631"/>
      <c r="V252" s="631"/>
      <c r="W252" s="632"/>
      <c r="X252" s="748"/>
      <c r="Y252" s="748"/>
      <c r="Z252" s="748"/>
      <c r="AA252" s="748"/>
      <c r="AB252" s="748"/>
      <c r="AC252" s="748"/>
      <c r="AD252" s="748"/>
      <c r="AE252" s="632"/>
      <c r="AF252" s="748"/>
      <c r="AG252" s="748"/>
      <c r="AH252" s="748"/>
      <c r="AI252" s="748"/>
      <c r="AJ252" s="748"/>
      <c r="AK252" s="748"/>
      <c r="AL252" s="748"/>
      <c r="AM252" s="631"/>
      <c r="AN252" s="632"/>
      <c r="AO252" s="748"/>
      <c r="AP252" s="749"/>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c r="CW252" s="16"/>
      <c r="CX252" s="16"/>
      <c r="CY252" s="16"/>
      <c r="CZ252" s="16"/>
    </row>
    <row r="253" spans="2:104" s="100" customFormat="1" ht="44.25" customHeight="1" x14ac:dyDescent="0.25">
      <c r="B253" s="630"/>
      <c r="C253" s="863" t="s">
        <v>865</v>
      </c>
      <c r="D253" s="864"/>
      <c r="E253" s="864"/>
      <c r="F253" s="864"/>
      <c r="G253" s="631"/>
      <c r="H253" s="631"/>
      <c r="I253" s="631"/>
      <c r="J253" s="631"/>
      <c r="K253" s="631"/>
      <c r="L253" s="631"/>
      <c r="M253" s="631"/>
      <c r="N253" s="631"/>
      <c r="O253" s="631"/>
      <c r="P253" s="631"/>
      <c r="Q253" s="631"/>
      <c r="R253" s="631"/>
      <c r="S253" s="631"/>
      <c r="T253" s="631"/>
      <c r="U253" s="631"/>
      <c r="V253" s="631"/>
      <c r="W253" s="632"/>
      <c r="X253" s="748"/>
      <c r="Y253" s="748"/>
      <c r="Z253" s="748"/>
      <c r="AA253" s="748"/>
      <c r="AB253" s="748"/>
      <c r="AC253" s="748"/>
      <c r="AD253" s="748"/>
      <c r="AE253" s="632"/>
      <c r="AF253" s="748"/>
      <c r="AG253" s="748"/>
      <c r="AH253" s="748"/>
      <c r="AI253" s="748"/>
      <c r="AJ253" s="748"/>
      <c r="AK253" s="748"/>
      <c r="AL253" s="748"/>
      <c r="AM253" s="631"/>
      <c r="AN253" s="632"/>
      <c r="AO253" s="748"/>
      <c r="AP253" s="749"/>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c r="CF253" s="16"/>
      <c r="CG253" s="16"/>
      <c r="CH253" s="16"/>
      <c r="CI253" s="16"/>
      <c r="CJ253" s="16"/>
      <c r="CK253" s="16"/>
      <c r="CL253" s="16"/>
      <c r="CM253" s="16"/>
      <c r="CN253" s="16"/>
      <c r="CO253" s="16"/>
      <c r="CP253" s="16"/>
      <c r="CQ253" s="16"/>
      <c r="CR253" s="16"/>
      <c r="CS253" s="16"/>
      <c r="CT253" s="16"/>
      <c r="CU253" s="16"/>
      <c r="CV253" s="16"/>
      <c r="CW253" s="16"/>
      <c r="CX253" s="16"/>
      <c r="CY253" s="16"/>
      <c r="CZ253" s="16"/>
    </row>
    <row r="254" spans="2:104" s="100" customFormat="1" ht="27" customHeight="1" x14ac:dyDescent="0.25">
      <c r="B254" s="630"/>
      <c r="C254" s="743"/>
      <c r="D254" s="774"/>
      <c r="E254" s="774"/>
      <c r="F254" s="774"/>
      <c r="G254" s="631"/>
      <c r="H254" s="631"/>
      <c r="I254" s="631"/>
      <c r="J254" s="631"/>
      <c r="K254" s="631"/>
      <c r="L254" s="631"/>
      <c r="M254" s="631"/>
      <c r="N254" s="631"/>
      <c r="O254" s="631"/>
      <c r="P254" s="631"/>
      <c r="Q254" s="631"/>
      <c r="R254" s="631"/>
      <c r="S254" s="631"/>
      <c r="T254" s="631"/>
      <c r="U254" s="631"/>
      <c r="V254" s="631"/>
      <c r="W254" s="632"/>
      <c r="X254" s="748"/>
      <c r="Y254" s="748"/>
      <c r="Z254" s="748"/>
      <c r="AA254" s="748"/>
      <c r="AB254" s="748"/>
      <c r="AC254" s="748"/>
      <c r="AD254" s="748"/>
      <c r="AE254" s="632"/>
      <c r="AF254" s="748"/>
      <c r="AG254" s="748"/>
      <c r="AH254" s="748"/>
      <c r="AI254" s="748"/>
      <c r="AJ254" s="748"/>
      <c r="AK254" s="748"/>
      <c r="AL254" s="748"/>
      <c r="AM254" s="631"/>
      <c r="AN254" s="632"/>
      <c r="AO254" s="748"/>
      <c r="AP254" s="749"/>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c r="CG254" s="16"/>
      <c r="CH254" s="16"/>
      <c r="CI254" s="16"/>
      <c r="CJ254" s="16"/>
      <c r="CK254" s="16"/>
      <c r="CL254" s="16"/>
      <c r="CM254" s="16"/>
      <c r="CN254" s="16"/>
      <c r="CO254" s="16"/>
      <c r="CP254" s="16"/>
      <c r="CQ254" s="16"/>
      <c r="CR254" s="16"/>
      <c r="CS254" s="16"/>
      <c r="CT254" s="16"/>
      <c r="CU254" s="16"/>
      <c r="CV254" s="16"/>
      <c r="CW254" s="16"/>
      <c r="CX254" s="16"/>
      <c r="CY254" s="16"/>
      <c r="CZ254" s="16"/>
    </row>
    <row r="255" spans="2:104" x14ac:dyDescent="0.25">
      <c r="B255" s="281"/>
      <c r="C255" s="763" t="s">
        <v>1</v>
      </c>
      <c r="D255" s="763"/>
      <c r="E255" s="764"/>
      <c r="F255" s="765"/>
      <c r="G255" s="766" t="s">
        <v>320</v>
      </c>
      <c r="H255" s="766"/>
      <c r="I255" s="766"/>
      <c r="J255" s="766"/>
      <c r="K255" s="766"/>
      <c r="L255" s="766"/>
      <c r="M255" s="766"/>
      <c r="N255" s="766"/>
      <c r="O255" s="766"/>
      <c r="P255" s="766"/>
      <c r="Q255" s="284"/>
      <c r="R255" s="284"/>
      <c r="S255" s="284"/>
      <c r="T255" s="284"/>
      <c r="U255" s="284"/>
      <c r="V255" s="284"/>
      <c r="W255" s="284"/>
      <c r="X255" s="284"/>
      <c r="Y255" s="284"/>
      <c r="Z255" s="284"/>
      <c r="AA255" s="284"/>
      <c r="AB255" s="284"/>
      <c r="AC255" s="284"/>
      <c r="AD255" s="284"/>
      <c r="AE255" s="284"/>
      <c r="AF255" s="284"/>
      <c r="AG255" s="284"/>
      <c r="AH255" s="284"/>
      <c r="AI255" s="284"/>
      <c r="AJ255" s="284"/>
      <c r="AK255" s="284"/>
      <c r="AL255" s="284"/>
      <c r="AM255" s="284"/>
      <c r="AN255" s="284"/>
      <c r="AO255" s="284"/>
      <c r="AP255" s="287"/>
    </row>
    <row r="256" spans="2:104" x14ac:dyDescent="0.25">
      <c r="B256" s="281"/>
      <c r="C256" s="772">
        <f>IF('Úvodní list'!C38=0,"",'Úvodní list'!C38)</f>
        <v>44756</v>
      </c>
      <c r="D256" s="768"/>
      <c r="E256" s="764"/>
      <c r="F256" s="765"/>
      <c r="G256" s="862" t="str">
        <f>IF('Úvodní list'!B34=0,"",'Úvodní list'!B34)</f>
        <v>PhDr. Karla Boháčková</v>
      </c>
      <c r="H256" s="862"/>
      <c r="I256" s="862"/>
      <c r="J256" s="862"/>
      <c r="K256" s="862"/>
      <c r="L256" s="862"/>
      <c r="M256" s="862"/>
      <c r="N256" s="862"/>
      <c r="O256" s="862"/>
      <c r="P256" s="862"/>
      <c r="Q256" s="284"/>
      <c r="R256" s="284"/>
      <c r="S256" s="284"/>
      <c r="T256" s="284"/>
      <c r="U256" s="284"/>
      <c r="V256" s="284"/>
      <c r="W256" s="284"/>
      <c r="X256" s="284"/>
      <c r="Y256" s="284"/>
      <c r="Z256" s="284"/>
      <c r="AA256" s="284"/>
      <c r="AB256" s="284"/>
      <c r="AC256" s="284"/>
      <c r="AD256" s="284"/>
      <c r="AE256" s="284"/>
      <c r="AF256" s="284"/>
      <c r="AG256" s="284"/>
      <c r="AH256" s="284"/>
      <c r="AI256" s="284"/>
      <c r="AJ256" s="284"/>
      <c r="AK256" s="284"/>
      <c r="AL256" s="284"/>
      <c r="AM256" s="284"/>
      <c r="AN256" s="284"/>
      <c r="AO256" s="284"/>
      <c r="AP256" s="287"/>
    </row>
    <row r="257" spans="2:42" x14ac:dyDescent="0.25">
      <c r="B257" s="281"/>
      <c r="C257" s="769" t="s">
        <v>31</v>
      </c>
      <c r="D257" s="769"/>
      <c r="E257" s="764"/>
      <c r="F257" s="765"/>
      <c r="G257" s="766"/>
      <c r="H257" s="766"/>
      <c r="I257" s="766"/>
      <c r="J257" s="766"/>
      <c r="K257" s="766"/>
      <c r="L257" s="766"/>
      <c r="M257" s="766"/>
      <c r="N257" s="766"/>
      <c r="O257" s="766"/>
      <c r="P257" s="766"/>
      <c r="Q257" s="284"/>
      <c r="R257" s="284"/>
      <c r="S257" s="284"/>
      <c r="T257" s="284"/>
      <c r="U257" s="284"/>
      <c r="V257" s="284"/>
      <c r="W257" s="284"/>
      <c r="X257" s="284"/>
      <c r="Y257" s="284"/>
      <c r="Z257" s="284"/>
      <c r="AA257" s="284"/>
      <c r="AB257" s="284"/>
      <c r="AC257" s="284"/>
      <c r="AD257" s="284"/>
      <c r="AE257" s="284"/>
      <c r="AF257" s="284"/>
      <c r="AG257" s="284"/>
      <c r="AH257" s="284"/>
      <c r="AI257" s="284"/>
      <c r="AJ257" s="284"/>
      <c r="AK257" s="284"/>
      <c r="AL257" s="284"/>
      <c r="AM257" s="284"/>
      <c r="AN257" s="284"/>
      <c r="AO257" s="284"/>
      <c r="AP257" s="287"/>
    </row>
    <row r="258" spans="2:42" x14ac:dyDescent="0.25">
      <c r="B258" s="281"/>
      <c r="C258" s="733" t="str">
        <f>IF('Úvodní list'!B30=0,"",'Úvodní list'!B30)</f>
        <v>Ing. Eva Janalíková</v>
      </c>
      <c r="D258" s="291"/>
      <c r="E258" s="283"/>
      <c r="F258" s="355"/>
      <c r="G258" s="284"/>
      <c r="H258" s="284"/>
      <c r="I258" s="284"/>
      <c r="J258" s="284"/>
      <c r="K258" s="284"/>
      <c r="L258" s="284"/>
      <c r="M258" s="284"/>
      <c r="N258" s="284"/>
      <c r="O258" s="284"/>
      <c r="P258" s="284"/>
      <c r="Q258" s="284"/>
      <c r="R258" s="284"/>
      <c r="S258" s="284"/>
      <c r="T258" s="284"/>
      <c r="U258" s="284"/>
      <c r="V258" s="284"/>
      <c r="W258" s="284"/>
      <c r="X258" s="284"/>
      <c r="Y258" s="284"/>
      <c r="Z258" s="284"/>
      <c r="AA258" s="284"/>
      <c r="AB258" s="284"/>
      <c r="AC258" s="284"/>
      <c r="AD258" s="284"/>
      <c r="AE258" s="284"/>
      <c r="AF258" s="284"/>
      <c r="AG258" s="284"/>
      <c r="AH258" s="284"/>
      <c r="AI258" s="284"/>
      <c r="AJ258" s="284"/>
      <c r="AK258" s="284"/>
      <c r="AL258" s="284"/>
      <c r="AM258" s="284"/>
      <c r="AN258" s="284"/>
      <c r="AO258" s="284"/>
      <c r="AP258" s="287"/>
    </row>
    <row r="259" spans="2:42" ht="15.75" thickBot="1" x14ac:dyDescent="0.3">
      <c r="B259" s="292"/>
      <c r="C259" s="136"/>
      <c r="D259" s="136"/>
      <c r="E259" s="293"/>
      <c r="F259" s="388"/>
      <c r="G259" s="294"/>
      <c r="H259" s="294"/>
      <c r="I259" s="294"/>
      <c r="J259" s="294"/>
      <c r="K259" s="294"/>
      <c r="L259" s="294"/>
      <c r="M259" s="294"/>
      <c r="N259" s="294"/>
      <c r="O259" s="294"/>
      <c r="P259" s="294"/>
      <c r="Q259" s="294"/>
      <c r="R259" s="294"/>
      <c r="S259" s="294"/>
      <c r="T259" s="294"/>
      <c r="U259" s="294"/>
      <c r="V259" s="294"/>
      <c r="W259" s="294"/>
      <c r="X259" s="294"/>
      <c r="Y259" s="294"/>
      <c r="Z259" s="294"/>
      <c r="AA259" s="294"/>
      <c r="AB259" s="294"/>
      <c r="AC259" s="294"/>
      <c r="AD259" s="294"/>
      <c r="AE259" s="294"/>
      <c r="AF259" s="294"/>
      <c r="AG259" s="294"/>
      <c r="AH259" s="294"/>
      <c r="AI259" s="294"/>
      <c r="AJ259" s="294"/>
      <c r="AK259" s="294"/>
      <c r="AL259" s="294"/>
      <c r="AM259" s="294"/>
      <c r="AN259" s="294"/>
      <c r="AO259" s="294"/>
      <c r="AP259" s="389"/>
    </row>
    <row r="260" spans="2:42" ht="15.75" thickTop="1" x14ac:dyDescent="0.25"/>
    <row r="388" spans="5:5" s="16" customFormat="1" x14ac:dyDescent="0.25">
      <c r="E388" s="17"/>
    </row>
    <row r="389" spans="5:5" s="16" customFormat="1" x14ac:dyDescent="0.25">
      <c r="E389" s="17"/>
    </row>
    <row r="390" spans="5:5" s="16" customFormat="1" x14ac:dyDescent="0.25">
      <c r="E390" s="17"/>
    </row>
    <row r="391" spans="5:5" s="16" customFormat="1" x14ac:dyDescent="0.25">
      <c r="E391" s="17"/>
    </row>
    <row r="392" spans="5:5" s="16" customFormat="1" x14ac:dyDescent="0.25">
      <c r="E392" s="17"/>
    </row>
    <row r="393" spans="5:5" s="16" customFormat="1" x14ac:dyDescent="0.25">
      <c r="E393" s="17"/>
    </row>
    <row r="394" spans="5:5" s="16" customFormat="1" x14ac:dyDescent="0.25">
      <c r="E394" s="17"/>
    </row>
    <row r="395" spans="5:5" s="16" customFormat="1" x14ac:dyDescent="0.25">
      <c r="E395" s="17"/>
    </row>
    <row r="396" spans="5:5" s="16" customFormat="1" x14ac:dyDescent="0.25">
      <c r="E396" s="17"/>
    </row>
    <row r="397" spans="5:5" s="16" customFormat="1" x14ac:dyDescent="0.25">
      <c r="E397" s="17"/>
    </row>
    <row r="398" spans="5:5" s="16" customFormat="1" x14ac:dyDescent="0.25">
      <c r="E398" s="17"/>
    </row>
    <row r="399" spans="5:5" s="16" customFormat="1" x14ac:dyDescent="0.25">
      <c r="E399" s="17"/>
    </row>
    <row r="400" spans="5:5" s="16" customFormat="1" x14ac:dyDescent="0.25">
      <c r="E400" s="17"/>
    </row>
    <row r="401" spans="5:5" s="16" customFormat="1" x14ac:dyDescent="0.25">
      <c r="E401" s="17"/>
    </row>
    <row r="402" spans="5:5" s="16" customFormat="1" x14ac:dyDescent="0.25">
      <c r="E402" s="17"/>
    </row>
    <row r="403" spans="5:5" s="16" customFormat="1" x14ac:dyDescent="0.25">
      <c r="E403" s="17"/>
    </row>
    <row r="404" spans="5:5" s="16" customFormat="1" x14ac:dyDescent="0.25">
      <c r="E404" s="17"/>
    </row>
    <row r="405" spans="5:5" s="16" customFormat="1" x14ac:dyDescent="0.25">
      <c r="E405" s="17"/>
    </row>
    <row r="406" spans="5:5" s="16" customFormat="1" x14ac:dyDescent="0.25">
      <c r="E406" s="17"/>
    </row>
    <row r="407" spans="5:5" s="16" customFormat="1" x14ac:dyDescent="0.25">
      <c r="E407" s="17"/>
    </row>
    <row r="408" spans="5:5" s="16" customFormat="1" x14ac:dyDescent="0.25">
      <c r="E408" s="17"/>
    </row>
    <row r="409" spans="5:5" s="16" customFormat="1" x14ac:dyDescent="0.25">
      <c r="E409" s="17"/>
    </row>
    <row r="410" spans="5:5" s="16" customFormat="1" x14ac:dyDescent="0.25">
      <c r="E410" s="17"/>
    </row>
    <row r="411" spans="5:5" s="16" customFormat="1" x14ac:dyDescent="0.25">
      <c r="E411" s="17"/>
    </row>
    <row r="412" spans="5:5" s="16" customFormat="1" x14ac:dyDescent="0.25">
      <c r="E412" s="17"/>
    </row>
    <row r="413" spans="5:5" s="16" customFormat="1" x14ac:dyDescent="0.25">
      <c r="E413" s="17"/>
    </row>
    <row r="414" spans="5:5" s="16" customFormat="1" x14ac:dyDescent="0.25">
      <c r="E414" s="17"/>
    </row>
    <row r="415" spans="5:5" s="16" customFormat="1" x14ac:dyDescent="0.25">
      <c r="E415" s="17"/>
    </row>
    <row r="416" spans="5:5" s="16" customFormat="1" x14ac:dyDescent="0.25">
      <c r="E416" s="17"/>
    </row>
    <row r="417" spans="5:5" s="16" customFormat="1" x14ac:dyDescent="0.25">
      <c r="E417" s="17"/>
    </row>
    <row r="418" spans="5:5" s="16" customFormat="1" x14ac:dyDescent="0.25">
      <c r="E418" s="17"/>
    </row>
    <row r="419" spans="5:5" s="16" customFormat="1" x14ac:dyDescent="0.25">
      <c r="E419" s="17"/>
    </row>
    <row r="420" spans="5:5" s="16" customFormat="1" x14ac:dyDescent="0.25">
      <c r="E420" s="17"/>
    </row>
    <row r="421" spans="5:5" s="16" customFormat="1" x14ac:dyDescent="0.25">
      <c r="E421" s="17"/>
    </row>
    <row r="422" spans="5:5" s="16" customFormat="1" x14ac:dyDescent="0.25">
      <c r="E422" s="17"/>
    </row>
    <row r="423" spans="5:5" s="16" customFormat="1" x14ac:dyDescent="0.25">
      <c r="E423" s="17"/>
    </row>
    <row r="424" spans="5:5" s="16" customFormat="1" x14ac:dyDescent="0.25">
      <c r="E424" s="17"/>
    </row>
    <row r="425" spans="5:5" s="16" customFormat="1" x14ac:dyDescent="0.25">
      <c r="E425" s="17"/>
    </row>
    <row r="426" spans="5:5" s="16" customFormat="1" x14ac:dyDescent="0.25">
      <c r="E426" s="17"/>
    </row>
    <row r="427" spans="5:5" s="16" customFormat="1" x14ac:dyDescent="0.25">
      <c r="E427" s="17"/>
    </row>
    <row r="428" spans="5:5" s="16" customFormat="1" x14ac:dyDescent="0.25">
      <c r="E428" s="17"/>
    </row>
    <row r="429" spans="5:5" s="16" customFormat="1" x14ac:dyDescent="0.25">
      <c r="E429" s="17"/>
    </row>
    <row r="430" spans="5:5" s="16" customFormat="1" x14ac:dyDescent="0.25">
      <c r="E430" s="17"/>
    </row>
    <row r="431" spans="5:5" s="16" customFormat="1" x14ac:dyDescent="0.25">
      <c r="E431" s="17"/>
    </row>
    <row r="432" spans="5:5" s="16" customFormat="1" x14ac:dyDescent="0.25">
      <c r="E432" s="17"/>
    </row>
    <row r="433" spans="5:5" s="16" customFormat="1" x14ac:dyDescent="0.25">
      <c r="E433" s="17"/>
    </row>
    <row r="434" spans="5:5" s="16" customFormat="1" x14ac:dyDescent="0.25">
      <c r="E434" s="17"/>
    </row>
    <row r="435" spans="5:5" s="16" customFormat="1" x14ac:dyDescent="0.25">
      <c r="E435" s="17"/>
    </row>
    <row r="436" spans="5:5" s="16" customFormat="1" x14ac:dyDescent="0.25">
      <c r="E436" s="17"/>
    </row>
    <row r="437" spans="5:5" s="16" customFormat="1" x14ac:dyDescent="0.25">
      <c r="E437" s="17"/>
    </row>
    <row r="438" spans="5:5" s="16" customFormat="1" x14ac:dyDescent="0.25">
      <c r="E438" s="17"/>
    </row>
    <row r="439" spans="5:5" s="16" customFormat="1" x14ac:dyDescent="0.25">
      <c r="E439" s="17"/>
    </row>
    <row r="440" spans="5:5" s="16" customFormat="1" x14ac:dyDescent="0.25">
      <c r="E440" s="17"/>
    </row>
    <row r="441" spans="5:5" s="16" customFormat="1" x14ac:dyDescent="0.25">
      <c r="E441" s="17"/>
    </row>
    <row r="442" spans="5:5" s="16" customFormat="1" x14ac:dyDescent="0.25">
      <c r="E442" s="17"/>
    </row>
    <row r="443" spans="5:5" s="16" customFormat="1" x14ac:dyDescent="0.25">
      <c r="E443" s="17"/>
    </row>
    <row r="444" spans="5:5" s="16" customFormat="1" x14ac:dyDescent="0.25">
      <c r="E444" s="17"/>
    </row>
    <row r="445" spans="5:5" s="16" customFormat="1" x14ac:dyDescent="0.25">
      <c r="E445" s="17"/>
    </row>
    <row r="446" spans="5:5" s="16" customFormat="1" x14ac:dyDescent="0.25">
      <c r="E446" s="17"/>
    </row>
    <row r="447" spans="5:5" s="16" customFormat="1" x14ac:dyDescent="0.25">
      <c r="E447" s="17"/>
    </row>
    <row r="448" spans="5:5" s="16" customFormat="1" x14ac:dyDescent="0.25">
      <c r="E448" s="17"/>
    </row>
    <row r="449" spans="5:5" s="16" customFormat="1" x14ac:dyDescent="0.25">
      <c r="E449" s="17"/>
    </row>
    <row r="450" spans="5:5" s="16" customFormat="1" x14ac:dyDescent="0.25">
      <c r="E450" s="17"/>
    </row>
    <row r="451" spans="5:5" s="16" customFormat="1" x14ac:dyDescent="0.25">
      <c r="E451" s="17"/>
    </row>
    <row r="452" spans="5:5" s="16" customFormat="1" x14ac:dyDescent="0.25">
      <c r="E452" s="17"/>
    </row>
    <row r="453" spans="5:5" s="16" customFormat="1" x14ac:dyDescent="0.25">
      <c r="E453" s="17"/>
    </row>
    <row r="454" spans="5:5" s="16" customFormat="1" x14ac:dyDescent="0.25">
      <c r="E454" s="17"/>
    </row>
    <row r="455" spans="5:5" s="16" customFormat="1" x14ac:dyDescent="0.25">
      <c r="E455" s="17"/>
    </row>
    <row r="456" spans="5:5" s="16" customFormat="1" x14ac:dyDescent="0.25">
      <c r="E456" s="17"/>
    </row>
    <row r="457" spans="5:5" s="16" customFormat="1" x14ac:dyDescent="0.25">
      <c r="E457" s="17"/>
    </row>
    <row r="458" spans="5:5" s="16" customFormat="1" x14ac:dyDescent="0.25">
      <c r="E458" s="17"/>
    </row>
    <row r="459" spans="5:5" s="16" customFormat="1" x14ac:dyDescent="0.25">
      <c r="E459" s="17"/>
    </row>
    <row r="460" spans="5:5" s="16" customFormat="1" x14ac:dyDescent="0.25">
      <c r="E460" s="17"/>
    </row>
    <row r="461" spans="5:5" s="16" customFormat="1" x14ac:dyDescent="0.25">
      <c r="E461" s="17"/>
    </row>
    <row r="462" spans="5:5" s="16" customFormat="1" x14ac:dyDescent="0.25">
      <c r="E462" s="17"/>
    </row>
    <row r="463" spans="5:5" s="16" customFormat="1" x14ac:dyDescent="0.25">
      <c r="E463" s="17"/>
    </row>
    <row r="464" spans="5:5" s="16" customFormat="1" x14ac:dyDescent="0.25">
      <c r="E464" s="17"/>
    </row>
    <row r="465" spans="5:5" s="16" customFormat="1" x14ac:dyDescent="0.25">
      <c r="E465" s="17"/>
    </row>
    <row r="466" spans="5:5" s="16" customFormat="1" x14ac:dyDescent="0.25">
      <c r="E466" s="17"/>
    </row>
    <row r="467" spans="5:5" s="16" customFormat="1" x14ac:dyDescent="0.25">
      <c r="E467" s="17"/>
    </row>
    <row r="468" spans="5:5" s="16" customFormat="1" x14ac:dyDescent="0.25">
      <c r="E468" s="17"/>
    </row>
    <row r="469" spans="5:5" s="16" customFormat="1" x14ac:dyDescent="0.25">
      <c r="E469" s="17"/>
    </row>
    <row r="470" spans="5:5" s="16" customFormat="1" x14ac:dyDescent="0.25">
      <c r="E470" s="17"/>
    </row>
    <row r="471" spans="5:5" s="16" customFormat="1" x14ac:dyDescent="0.25">
      <c r="E471" s="17"/>
    </row>
    <row r="472" spans="5:5" s="16" customFormat="1" x14ac:dyDescent="0.25">
      <c r="E472" s="17"/>
    </row>
    <row r="473" spans="5:5" s="16" customFormat="1" x14ac:dyDescent="0.25">
      <c r="E473" s="17"/>
    </row>
    <row r="474" spans="5:5" s="16" customFormat="1" x14ac:dyDescent="0.25">
      <c r="E474" s="17"/>
    </row>
    <row r="475" spans="5:5" s="16" customFormat="1" x14ac:dyDescent="0.25">
      <c r="E475" s="17"/>
    </row>
    <row r="476" spans="5:5" s="16" customFormat="1" x14ac:dyDescent="0.25">
      <c r="E476" s="17"/>
    </row>
    <row r="477" spans="5:5" s="16" customFormat="1" x14ac:dyDescent="0.25">
      <c r="E477" s="17"/>
    </row>
    <row r="478" spans="5:5" s="16" customFormat="1" x14ac:dyDescent="0.25">
      <c r="E478" s="17"/>
    </row>
    <row r="479" spans="5:5" s="16" customFormat="1" x14ac:dyDescent="0.25">
      <c r="E479" s="17"/>
    </row>
    <row r="480" spans="5:5" s="16" customFormat="1" x14ac:dyDescent="0.25">
      <c r="E480" s="17"/>
    </row>
    <row r="481" spans="5:5" s="16" customFormat="1" x14ac:dyDescent="0.25">
      <c r="E481" s="17"/>
    </row>
    <row r="482" spans="5:5" s="16" customFormat="1" x14ac:dyDescent="0.25">
      <c r="E482" s="17"/>
    </row>
    <row r="483" spans="5:5" s="16" customFormat="1" x14ac:dyDescent="0.25">
      <c r="E483" s="17"/>
    </row>
    <row r="484" spans="5:5" s="16" customFormat="1" x14ac:dyDescent="0.25">
      <c r="E484" s="17"/>
    </row>
    <row r="485" spans="5:5" s="16" customFormat="1" x14ac:dyDescent="0.25">
      <c r="E485" s="17"/>
    </row>
    <row r="486" spans="5:5" s="16" customFormat="1" x14ac:dyDescent="0.25">
      <c r="E486" s="17"/>
    </row>
    <row r="487" spans="5:5" s="16" customFormat="1" x14ac:dyDescent="0.25">
      <c r="E487" s="17"/>
    </row>
    <row r="488" spans="5:5" s="16" customFormat="1" x14ac:dyDescent="0.25">
      <c r="E488" s="17"/>
    </row>
    <row r="489" spans="5:5" s="16" customFormat="1" x14ac:dyDescent="0.25">
      <c r="E489" s="17"/>
    </row>
    <row r="490" spans="5:5" s="16" customFormat="1" x14ac:dyDescent="0.25">
      <c r="E490" s="17"/>
    </row>
    <row r="491" spans="5:5" s="16" customFormat="1" x14ac:dyDescent="0.25">
      <c r="E491" s="17"/>
    </row>
    <row r="492" spans="5:5" s="16" customFormat="1" x14ac:dyDescent="0.25">
      <c r="E492" s="17"/>
    </row>
    <row r="493" spans="5:5" s="16" customFormat="1" x14ac:dyDescent="0.25">
      <c r="E493" s="17"/>
    </row>
    <row r="494" spans="5:5" s="16" customFormat="1" x14ac:dyDescent="0.25">
      <c r="E494" s="17"/>
    </row>
    <row r="495" spans="5:5" s="16" customFormat="1" x14ac:dyDescent="0.25">
      <c r="E495" s="17"/>
    </row>
    <row r="496" spans="5:5" s="16" customFormat="1" x14ac:dyDescent="0.25">
      <c r="E496" s="17"/>
    </row>
    <row r="497" spans="5:5" s="16" customFormat="1" x14ac:dyDescent="0.25">
      <c r="E497" s="17"/>
    </row>
    <row r="498" spans="5:5" s="16" customFormat="1" x14ac:dyDescent="0.25">
      <c r="E498" s="17"/>
    </row>
    <row r="499" spans="5:5" s="16" customFormat="1" x14ac:dyDescent="0.25">
      <c r="E499" s="17"/>
    </row>
    <row r="500" spans="5:5" s="16" customFormat="1" x14ac:dyDescent="0.25">
      <c r="E500" s="17"/>
    </row>
    <row r="501" spans="5:5" s="16" customFormat="1" x14ac:dyDescent="0.25">
      <c r="E501" s="17"/>
    </row>
    <row r="502" spans="5:5" s="16" customFormat="1" x14ac:dyDescent="0.25">
      <c r="E502" s="17"/>
    </row>
    <row r="503" spans="5:5" s="16" customFormat="1" x14ac:dyDescent="0.25">
      <c r="E503" s="17"/>
    </row>
    <row r="504" spans="5:5" s="16" customFormat="1" x14ac:dyDescent="0.25">
      <c r="E504" s="17"/>
    </row>
    <row r="505" spans="5:5" s="16" customFormat="1" x14ac:dyDescent="0.25">
      <c r="E505" s="17"/>
    </row>
    <row r="506" spans="5:5" s="16" customFormat="1" x14ac:dyDescent="0.25">
      <c r="E506" s="17"/>
    </row>
    <row r="507" spans="5:5" s="16" customFormat="1" x14ac:dyDescent="0.25">
      <c r="E507" s="17"/>
    </row>
    <row r="508" spans="5:5" s="16" customFormat="1" x14ac:dyDescent="0.25">
      <c r="E508" s="17"/>
    </row>
    <row r="509" spans="5:5" s="16" customFormat="1" x14ac:dyDescent="0.25">
      <c r="E509" s="17"/>
    </row>
    <row r="510" spans="5:5" s="16" customFormat="1" x14ac:dyDescent="0.25">
      <c r="E510" s="17"/>
    </row>
    <row r="511" spans="5:5" s="16" customFormat="1" x14ac:dyDescent="0.25">
      <c r="E511" s="17"/>
    </row>
    <row r="512" spans="5:5" s="16" customFormat="1" x14ac:dyDescent="0.25">
      <c r="E512" s="17"/>
    </row>
    <row r="513" spans="5:5" s="16" customFormat="1" x14ac:dyDescent="0.25">
      <c r="E513" s="17"/>
    </row>
    <row r="514" spans="5:5" s="16" customFormat="1" x14ac:dyDescent="0.25">
      <c r="E514" s="17"/>
    </row>
    <row r="515" spans="5:5" s="16" customFormat="1" x14ac:dyDescent="0.25">
      <c r="E515" s="17"/>
    </row>
    <row r="516" spans="5:5" s="16" customFormat="1" x14ac:dyDescent="0.25">
      <c r="E516" s="17"/>
    </row>
    <row r="517" spans="5:5" s="16" customFormat="1" x14ac:dyDescent="0.25">
      <c r="E517" s="17"/>
    </row>
    <row r="518" spans="5:5" s="16" customFormat="1" x14ac:dyDescent="0.25">
      <c r="E518" s="17"/>
    </row>
    <row r="519" spans="5:5" s="16" customFormat="1" x14ac:dyDescent="0.25">
      <c r="E519" s="17"/>
    </row>
    <row r="520" spans="5:5" s="16" customFormat="1" x14ac:dyDescent="0.25">
      <c r="E520" s="17"/>
    </row>
    <row r="521" spans="5:5" s="16" customFormat="1" x14ac:dyDescent="0.25">
      <c r="E521" s="17"/>
    </row>
    <row r="522" spans="5:5" s="16" customFormat="1" x14ac:dyDescent="0.25">
      <c r="E522" s="17"/>
    </row>
    <row r="523" spans="5:5" s="16" customFormat="1" x14ac:dyDescent="0.25">
      <c r="E523" s="17"/>
    </row>
    <row r="524" spans="5:5" s="16" customFormat="1" x14ac:dyDescent="0.25">
      <c r="E524" s="17"/>
    </row>
    <row r="525" spans="5:5" s="16" customFormat="1" x14ac:dyDescent="0.25">
      <c r="E525" s="17"/>
    </row>
    <row r="526" spans="5:5" s="16" customFormat="1" x14ac:dyDescent="0.25">
      <c r="E526" s="17"/>
    </row>
    <row r="527" spans="5:5" s="16" customFormat="1" x14ac:dyDescent="0.25">
      <c r="E527" s="17"/>
    </row>
    <row r="528" spans="5:5" s="16" customFormat="1" x14ac:dyDescent="0.25">
      <c r="E528" s="17"/>
    </row>
    <row r="529" spans="5:5" s="16" customFormat="1" x14ac:dyDescent="0.25">
      <c r="E529" s="17"/>
    </row>
    <row r="530" spans="5:5" s="16" customFormat="1" x14ac:dyDescent="0.25">
      <c r="E530" s="17"/>
    </row>
    <row r="531" spans="5:5" s="16" customFormat="1" x14ac:dyDescent="0.25">
      <c r="E531" s="17"/>
    </row>
    <row r="532" spans="5:5" s="16" customFormat="1" x14ac:dyDescent="0.25">
      <c r="E532" s="17"/>
    </row>
    <row r="533" spans="5:5" s="16" customFormat="1" x14ac:dyDescent="0.25">
      <c r="E533" s="17"/>
    </row>
    <row r="534" spans="5:5" s="16" customFormat="1" x14ac:dyDescent="0.25">
      <c r="E534" s="17"/>
    </row>
    <row r="535" spans="5:5" s="16" customFormat="1" x14ac:dyDescent="0.25">
      <c r="E535" s="17"/>
    </row>
    <row r="536" spans="5:5" s="16" customFormat="1" x14ac:dyDescent="0.25">
      <c r="E536" s="17"/>
    </row>
    <row r="537" spans="5:5" s="16" customFormat="1" x14ac:dyDescent="0.25">
      <c r="E537" s="17"/>
    </row>
    <row r="538" spans="5:5" s="16" customFormat="1" x14ac:dyDescent="0.25">
      <c r="E538" s="17"/>
    </row>
    <row r="539" spans="5:5" s="16" customFormat="1" x14ac:dyDescent="0.25">
      <c r="E539" s="17"/>
    </row>
    <row r="540" spans="5:5" s="16" customFormat="1" x14ac:dyDescent="0.25">
      <c r="E540" s="17"/>
    </row>
    <row r="541" spans="5:5" s="16" customFormat="1" x14ac:dyDescent="0.25">
      <c r="E541" s="17"/>
    </row>
    <row r="542" spans="5:5" s="16" customFormat="1" x14ac:dyDescent="0.25">
      <c r="E542" s="17"/>
    </row>
    <row r="543" spans="5:5" s="16" customFormat="1" x14ac:dyDescent="0.25">
      <c r="E543" s="17"/>
    </row>
    <row r="544" spans="5:5" s="16" customFormat="1" x14ac:dyDescent="0.25">
      <c r="E544" s="17"/>
    </row>
    <row r="545" spans="5:5" s="16" customFormat="1" x14ac:dyDescent="0.25">
      <c r="E545" s="17"/>
    </row>
    <row r="546" spans="5:5" s="16" customFormat="1" x14ac:dyDescent="0.25">
      <c r="E546" s="17"/>
    </row>
    <row r="547" spans="5:5" s="16" customFormat="1" x14ac:dyDescent="0.25">
      <c r="E547" s="17"/>
    </row>
    <row r="548" spans="5:5" s="16" customFormat="1" x14ac:dyDescent="0.25">
      <c r="E548" s="17"/>
    </row>
    <row r="549" spans="5:5" s="16" customFormat="1" x14ac:dyDescent="0.25">
      <c r="E549" s="17"/>
    </row>
    <row r="550" spans="5:5" s="16" customFormat="1" x14ac:dyDescent="0.25">
      <c r="E550" s="17"/>
    </row>
    <row r="551" spans="5:5" s="16" customFormat="1" x14ac:dyDescent="0.25">
      <c r="E551" s="17"/>
    </row>
    <row r="552" spans="5:5" s="16" customFormat="1" x14ac:dyDescent="0.25">
      <c r="E552" s="17"/>
    </row>
    <row r="553" spans="5:5" s="16" customFormat="1" x14ac:dyDescent="0.25">
      <c r="E553" s="17"/>
    </row>
    <row r="554" spans="5:5" s="16" customFormat="1" x14ac:dyDescent="0.25">
      <c r="E554" s="17"/>
    </row>
    <row r="555" spans="5:5" s="16" customFormat="1" x14ac:dyDescent="0.25">
      <c r="E555" s="17"/>
    </row>
    <row r="556" spans="5:5" s="16" customFormat="1" x14ac:dyDescent="0.25">
      <c r="E556" s="17"/>
    </row>
    <row r="557" spans="5:5" s="16" customFormat="1" x14ac:dyDescent="0.25">
      <c r="E557" s="17"/>
    </row>
    <row r="558" spans="5:5" s="16" customFormat="1" x14ac:dyDescent="0.25">
      <c r="E558" s="17"/>
    </row>
    <row r="559" spans="5:5" s="16" customFormat="1" x14ac:dyDescent="0.25">
      <c r="E559" s="17"/>
    </row>
    <row r="560" spans="5:5" s="16" customFormat="1" x14ac:dyDescent="0.25">
      <c r="E560" s="17"/>
    </row>
    <row r="561" spans="5:5" s="16" customFormat="1" x14ac:dyDescent="0.25">
      <c r="E561" s="17"/>
    </row>
    <row r="562" spans="5:5" s="16" customFormat="1" x14ac:dyDescent="0.25">
      <c r="E562" s="17"/>
    </row>
    <row r="563" spans="5:5" s="16" customFormat="1" x14ac:dyDescent="0.25">
      <c r="E563" s="17"/>
    </row>
    <row r="564" spans="5:5" s="16" customFormat="1" x14ac:dyDescent="0.25">
      <c r="E564" s="17"/>
    </row>
    <row r="565" spans="5:5" s="16" customFormat="1" x14ac:dyDescent="0.25">
      <c r="E565" s="17"/>
    </row>
    <row r="566" spans="5:5" s="16" customFormat="1" x14ac:dyDescent="0.25">
      <c r="E566" s="17"/>
    </row>
    <row r="567" spans="5:5" s="16" customFormat="1" x14ac:dyDescent="0.25">
      <c r="E567" s="17"/>
    </row>
    <row r="568" spans="5:5" s="16" customFormat="1" x14ac:dyDescent="0.25">
      <c r="E568" s="17"/>
    </row>
    <row r="569" spans="5:5" s="16" customFormat="1" x14ac:dyDescent="0.25">
      <c r="E569" s="17"/>
    </row>
    <row r="570" spans="5:5" s="16" customFormat="1" x14ac:dyDescent="0.25">
      <c r="E570" s="17"/>
    </row>
    <row r="571" spans="5:5" s="16" customFormat="1" x14ac:dyDescent="0.25">
      <c r="E571" s="17"/>
    </row>
    <row r="572" spans="5:5" s="16" customFormat="1" x14ac:dyDescent="0.25">
      <c r="E572" s="17"/>
    </row>
    <row r="573" spans="5:5" s="16" customFormat="1" x14ac:dyDescent="0.25">
      <c r="E573" s="17"/>
    </row>
    <row r="574" spans="5:5" s="16" customFormat="1" x14ac:dyDescent="0.25">
      <c r="E574" s="17"/>
    </row>
    <row r="575" spans="5:5" s="16" customFormat="1" x14ac:dyDescent="0.25">
      <c r="E575" s="17"/>
    </row>
    <row r="576" spans="5:5" s="16" customFormat="1" x14ac:dyDescent="0.25">
      <c r="E576" s="17"/>
    </row>
    <row r="577" spans="5:5" s="16" customFormat="1" x14ac:dyDescent="0.25">
      <c r="E577" s="17"/>
    </row>
    <row r="578" spans="5:5" s="16" customFormat="1" x14ac:dyDescent="0.25">
      <c r="E578" s="17"/>
    </row>
    <row r="579" spans="5:5" s="16" customFormat="1" x14ac:dyDescent="0.25">
      <c r="E579" s="17"/>
    </row>
    <row r="580" spans="5:5" s="16" customFormat="1" x14ac:dyDescent="0.25">
      <c r="E580" s="17"/>
    </row>
    <row r="581" spans="5:5" s="16" customFormat="1" x14ac:dyDescent="0.25">
      <c r="E581" s="17"/>
    </row>
    <row r="582" spans="5:5" s="16" customFormat="1" x14ac:dyDescent="0.25">
      <c r="E582" s="17"/>
    </row>
    <row r="583" spans="5:5" s="16" customFormat="1" x14ac:dyDescent="0.25">
      <c r="E583" s="17"/>
    </row>
    <row r="584" spans="5:5" s="16" customFormat="1" x14ac:dyDescent="0.25">
      <c r="E584" s="17"/>
    </row>
    <row r="585" spans="5:5" s="16" customFormat="1" x14ac:dyDescent="0.25">
      <c r="E585" s="17"/>
    </row>
    <row r="586" spans="5:5" s="16" customFormat="1" x14ac:dyDescent="0.25">
      <c r="E586" s="17"/>
    </row>
    <row r="587" spans="5:5" s="16" customFormat="1" x14ac:dyDescent="0.25">
      <c r="E587" s="17"/>
    </row>
    <row r="588" spans="5:5" s="16" customFormat="1" x14ac:dyDescent="0.25">
      <c r="E588" s="17"/>
    </row>
    <row r="589" spans="5:5" s="16" customFormat="1" x14ac:dyDescent="0.25">
      <c r="E589" s="17"/>
    </row>
    <row r="590" spans="5:5" s="16" customFormat="1" x14ac:dyDescent="0.25">
      <c r="E590" s="17"/>
    </row>
    <row r="591" spans="5:5" s="16" customFormat="1" x14ac:dyDescent="0.25">
      <c r="E591" s="17"/>
    </row>
    <row r="592" spans="5:5" s="16" customFormat="1" x14ac:dyDescent="0.25">
      <c r="E592" s="17"/>
    </row>
    <row r="593" spans="5:5" s="16" customFormat="1" x14ac:dyDescent="0.25">
      <c r="E593" s="17"/>
    </row>
    <row r="594" spans="5:5" s="16" customFormat="1" x14ac:dyDescent="0.25">
      <c r="E594" s="17"/>
    </row>
    <row r="595" spans="5:5" s="16" customFormat="1" x14ac:dyDescent="0.25">
      <c r="E595" s="17"/>
    </row>
  </sheetData>
  <sheetProtection algorithmName="SHA-512" hashValue="h0rns6UeSq2eSa1P9+rghyT3X7C6dEmZ/+r41WeuXYJ2+9TVr2In5XfVvG3m+ErDNCgO9w1y4fasQFsRHQPOlw==" saltValue="5rBEiHc8rckIPKsdhlnXxQ==" spinCount="100000" sheet="1" formatCells="0" formatColumns="0" formatRows="0" selectLockedCells="1"/>
  <mergeCells count="119">
    <mergeCell ref="AO9:AP9"/>
    <mergeCell ref="E196:E201"/>
    <mergeCell ref="E203:E205"/>
    <mergeCell ref="E212:E243"/>
    <mergeCell ref="E134:E137"/>
    <mergeCell ref="E142:E146"/>
    <mergeCell ref="E161:E181"/>
    <mergeCell ref="E183:E188"/>
    <mergeCell ref="E110:E111"/>
    <mergeCell ref="E113:E118"/>
    <mergeCell ref="E120:E121"/>
    <mergeCell ref="E124:E127"/>
    <mergeCell ref="E131:E132"/>
    <mergeCell ref="E35:E39"/>
    <mergeCell ref="E54:E60"/>
    <mergeCell ref="E62:E64"/>
    <mergeCell ref="E68:E98"/>
    <mergeCell ref="E100:E104"/>
    <mergeCell ref="E106:E108"/>
    <mergeCell ref="B244:C244"/>
    <mergeCell ref="B245:C245"/>
    <mergeCell ref="B246:B250"/>
    <mergeCell ref="B207:C207"/>
    <mergeCell ref="B208:C208"/>
    <mergeCell ref="B209:C209"/>
    <mergeCell ref="B210:C210"/>
    <mergeCell ref="B211:C211"/>
    <mergeCell ref="B206:C206"/>
    <mergeCell ref="B202:C202"/>
    <mergeCell ref="B203:B205"/>
    <mergeCell ref="B182:C182"/>
    <mergeCell ref="B150:C150"/>
    <mergeCell ref="B151:C151"/>
    <mergeCell ref="B152:C152"/>
    <mergeCell ref="B153:C153"/>
    <mergeCell ref="B154:C154"/>
    <mergeCell ref="B155:C155"/>
    <mergeCell ref="B157:C157"/>
    <mergeCell ref="B158:C158"/>
    <mergeCell ref="B159:C159"/>
    <mergeCell ref="B160:C160"/>
    <mergeCell ref="B161:B181"/>
    <mergeCell ref="B183:B188"/>
    <mergeCell ref="B189:C189"/>
    <mergeCell ref="B190:C190"/>
    <mergeCell ref="B191:C191"/>
    <mergeCell ref="B192:C192"/>
    <mergeCell ref="B193:C193"/>
    <mergeCell ref="B194:C194"/>
    <mergeCell ref="B195:C195"/>
    <mergeCell ref="B196:B201"/>
    <mergeCell ref="B149:C149"/>
    <mergeCell ref="B131:B132"/>
    <mergeCell ref="B133:C133"/>
    <mergeCell ref="B134:B137"/>
    <mergeCell ref="B138:C138"/>
    <mergeCell ref="B139:C139"/>
    <mergeCell ref="B140:C140"/>
    <mergeCell ref="B141:C141"/>
    <mergeCell ref="B142:B146"/>
    <mergeCell ref="B147:C147"/>
    <mergeCell ref="B148:C148"/>
    <mergeCell ref="B54:B60"/>
    <mergeCell ref="B53:C53"/>
    <mergeCell ref="B130:C130"/>
    <mergeCell ref="B109:C109"/>
    <mergeCell ref="B110:B111"/>
    <mergeCell ref="B112:C112"/>
    <mergeCell ref="B113:B118"/>
    <mergeCell ref="B119:C119"/>
    <mergeCell ref="B120:B121"/>
    <mergeCell ref="B122:C122"/>
    <mergeCell ref="B123:C123"/>
    <mergeCell ref="B124:B127"/>
    <mergeCell ref="B128:C128"/>
    <mergeCell ref="B129:C129"/>
    <mergeCell ref="B106:B108"/>
    <mergeCell ref="B61:C61"/>
    <mergeCell ref="B62:B64"/>
    <mergeCell ref="B65:C65"/>
    <mergeCell ref="B66:C66"/>
    <mergeCell ref="B67:C67"/>
    <mergeCell ref="B68:B98"/>
    <mergeCell ref="B99:C99"/>
    <mergeCell ref="B100:B104"/>
    <mergeCell ref="B105:C105"/>
    <mergeCell ref="B40:C40"/>
    <mergeCell ref="B41:C41"/>
    <mergeCell ref="B42:C42"/>
    <mergeCell ref="B43:B45"/>
    <mergeCell ref="E43:E45"/>
    <mergeCell ref="B46:C46"/>
    <mergeCell ref="B47:C47"/>
    <mergeCell ref="B48:B52"/>
    <mergeCell ref="E48:E52"/>
    <mergeCell ref="C251:F251"/>
    <mergeCell ref="C252:F252"/>
    <mergeCell ref="G256:P256"/>
    <mergeCell ref="C253:F253"/>
    <mergeCell ref="AG6:AN6"/>
    <mergeCell ref="AO6:AP6"/>
    <mergeCell ref="AK2:AN2"/>
    <mergeCell ref="B34:C34"/>
    <mergeCell ref="AL3:AN3"/>
    <mergeCell ref="E4:AN4"/>
    <mergeCell ref="B6:F8"/>
    <mergeCell ref="H7:N7"/>
    <mergeCell ref="AF7:AL7"/>
    <mergeCell ref="AN7:AN9"/>
    <mergeCell ref="B9:C9"/>
    <mergeCell ref="B10:C10"/>
    <mergeCell ref="B11:C11"/>
    <mergeCell ref="B12:C12"/>
    <mergeCell ref="B13:B33"/>
    <mergeCell ref="E13:E33"/>
    <mergeCell ref="P7:V7"/>
    <mergeCell ref="X7:AD7"/>
    <mergeCell ref="B3:F3"/>
    <mergeCell ref="B35:B39"/>
  </mergeCells>
  <conditionalFormatting sqref="AG6">
    <cfRule type="cellIs" dxfId="1" priority="2" operator="equal">
      <formula>0</formula>
    </cfRule>
  </conditionalFormatting>
  <pageMargins left="0.70866141732283472" right="0.70866141732283472" top="0.78740157480314965" bottom="0.59055118110236227" header="0.31496062992125984" footer="0.31496062992125984"/>
  <pageSetup paperSize="9" scale="44"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2">
    <tabColor theme="3" tint="0.39997558519241921"/>
    <pageSetUpPr fitToPage="1"/>
  </sheetPr>
  <dimension ref="A1:EX773"/>
  <sheetViews>
    <sheetView showGridLines="0" view="pageBreakPreview" zoomScale="85" zoomScaleNormal="85" zoomScaleSheetLayoutView="85" workbookViewId="0">
      <pane xSplit="6" ySplit="9" topLeftCell="G88" activePane="bottomRight" state="frozen"/>
      <selection activeCell="B139" sqref="B139:C139"/>
      <selection pane="topRight" activeCell="B139" sqref="B139:C139"/>
      <selection pane="bottomLeft" activeCell="B139" sqref="B139:C139"/>
      <selection pane="bottomRight" activeCell="AP129" sqref="AP129"/>
    </sheetView>
  </sheetViews>
  <sheetFormatPr defaultRowHeight="15" x14ac:dyDescent="0.25"/>
  <cols>
    <col min="1" max="1" width="1.85546875" customWidth="1"/>
    <col min="2" max="2" width="8" customWidth="1"/>
    <col min="3" max="3" width="49.5703125" customWidth="1"/>
    <col min="4" max="4" width="8.7109375" customWidth="1"/>
    <col min="5" max="5" width="8.42578125" style="2" customWidth="1"/>
    <col min="6" max="6" width="7.85546875" customWidth="1"/>
    <col min="7" max="10" width="10.7109375" customWidth="1"/>
    <col min="11" max="21" width="10.7109375" hidden="1" customWidth="1"/>
    <col min="22" max="22" width="10.28515625" hidden="1" customWidth="1"/>
    <col min="23" max="23" width="10.7109375" hidden="1" customWidth="1"/>
    <col min="24" max="24" width="12.140625" customWidth="1"/>
    <col min="25" max="27" width="10.7109375" customWidth="1"/>
    <col min="28" max="38" width="10.7109375" hidden="1" customWidth="1"/>
    <col min="39" max="39" width="10.7109375" style="100" hidden="1" customWidth="1"/>
    <col min="40" max="43" width="10.7109375" customWidth="1"/>
    <col min="44" max="55" width="10.7109375" hidden="1" customWidth="1"/>
    <col min="56" max="56" width="2" customWidth="1"/>
    <col min="57" max="60" width="10.7109375" customWidth="1"/>
    <col min="61" max="71" width="10.7109375" hidden="1" customWidth="1"/>
    <col min="72" max="72" width="12.42578125" hidden="1" customWidth="1"/>
    <col min="73" max="73" width="3.28515625" hidden="1" customWidth="1"/>
    <col min="74" max="76" width="10.7109375" customWidth="1"/>
    <col min="77" max="154" width="9.140625" style="16"/>
  </cols>
  <sheetData>
    <row r="1" spans="2:154" s="100" customFormat="1" ht="18.75" customHeight="1" x14ac:dyDescent="0.3">
      <c r="B1" s="111" t="s">
        <v>358</v>
      </c>
      <c r="C1" s="112"/>
      <c r="D1" s="14"/>
      <c r="E1" s="113"/>
      <c r="F1" s="14"/>
      <c r="G1" s="14"/>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2"/>
      <c r="BZ1" s="52"/>
      <c r="CA1" s="52"/>
      <c r="CB1" s="52"/>
      <c r="CC1" s="52"/>
      <c r="CD1" s="52"/>
      <c r="CE1" s="52"/>
      <c r="CF1" s="52"/>
      <c r="CG1" s="52"/>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row>
    <row r="2" spans="2:154" s="12" customFormat="1" ht="18.75" customHeight="1" thickBot="1" x14ac:dyDescent="0.4">
      <c r="B2" s="76" t="s">
        <v>427</v>
      </c>
      <c r="E2" s="13"/>
      <c r="BS2" s="869" t="s">
        <v>322</v>
      </c>
      <c r="BT2" s="869"/>
      <c r="BU2" s="869"/>
      <c r="BV2" s="869"/>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row>
    <row r="3" spans="2:154" ht="34.5" thickTop="1" x14ac:dyDescent="0.3">
      <c r="B3" s="957" t="str">
        <f>'Hlavní činnost'!B3:F3</f>
        <v>Příloha č. 1  Náklady a výnosy příspěvkové organizace</v>
      </c>
      <c r="C3" s="958"/>
      <c r="D3" s="959"/>
      <c r="E3" s="959"/>
      <c r="F3" s="959"/>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349" t="s">
        <v>224</v>
      </c>
      <c r="BT3" s="956">
        <f>IF('Hlavní činnost'!AL3=0,"",'Hlavní činnost'!AL3)</f>
        <v>1639</v>
      </c>
      <c r="BU3" s="956"/>
      <c r="BV3" s="956"/>
      <c r="BW3" s="128"/>
      <c r="BX3" s="350"/>
    </row>
    <row r="4" spans="2:154" ht="20.25" customHeight="1" x14ac:dyDescent="0.25">
      <c r="B4" s="962" t="s">
        <v>389</v>
      </c>
      <c r="C4" s="963"/>
      <c r="D4" s="963"/>
      <c r="E4" s="873" t="str">
        <f>IF('Hlavní činnost'!E4=0,"",'Hlavní činnost'!E4)</f>
        <v>Sociální služby pro seniory Olomouc, příspěvková organizace</v>
      </c>
      <c r="F4" s="873"/>
      <c r="G4" s="873"/>
      <c r="H4" s="873"/>
      <c r="I4" s="873"/>
      <c r="J4" s="873"/>
      <c r="K4" s="873"/>
      <c r="L4" s="873"/>
      <c r="M4" s="873"/>
      <c r="N4" s="873"/>
      <c r="O4" s="873"/>
      <c r="P4" s="873"/>
      <c r="Q4" s="873"/>
      <c r="R4" s="873"/>
      <c r="S4" s="873"/>
      <c r="T4" s="873"/>
      <c r="U4" s="873"/>
      <c r="V4" s="873"/>
      <c r="W4" s="873"/>
      <c r="X4" s="873"/>
      <c r="Y4" s="873"/>
      <c r="Z4" s="873"/>
      <c r="AA4" s="873"/>
      <c r="AB4" s="873"/>
      <c r="AC4" s="873"/>
      <c r="AD4" s="873"/>
      <c r="AE4" s="873"/>
      <c r="AF4" s="873"/>
      <c r="AG4" s="873"/>
      <c r="AH4" s="873"/>
      <c r="AI4" s="873"/>
      <c r="AJ4" s="873"/>
      <c r="AK4" s="873"/>
      <c r="AL4" s="873"/>
      <c r="AM4" s="873"/>
      <c r="AN4" s="873"/>
      <c r="AO4" s="873"/>
      <c r="AP4" s="873"/>
      <c r="AQ4" s="873"/>
      <c r="AR4" s="873"/>
      <c r="AS4" s="873"/>
      <c r="AT4" s="873"/>
      <c r="AU4" s="873"/>
      <c r="AV4" s="873"/>
      <c r="AW4" s="873"/>
      <c r="AX4" s="873"/>
      <c r="AY4" s="873"/>
      <c r="AZ4" s="873"/>
      <c r="BA4" s="873"/>
      <c r="BB4" s="873"/>
      <c r="BC4" s="873"/>
      <c r="BD4" s="873"/>
      <c r="BE4" s="873"/>
      <c r="BF4" s="873"/>
      <c r="BG4" s="873"/>
      <c r="BH4" s="873"/>
      <c r="BI4" s="873"/>
      <c r="BJ4" s="873"/>
      <c r="BK4" s="873"/>
      <c r="BL4" s="873"/>
      <c r="BM4" s="873"/>
      <c r="BN4" s="873"/>
      <c r="BO4" s="873"/>
      <c r="BP4" s="873"/>
      <c r="BQ4" s="873"/>
      <c r="BR4" s="873"/>
      <c r="BS4" s="873"/>
      <c r="BT4" s="873"/>
      <c r="BU4" s="873"/>
      <c r="BV4" s="873"/>
      <c r="BW4" s="353"/>
      <c r="BX4" s="354"/>
    </row>
    <row r="5" spans="2:154" ht="15.75" thickBot="1" x14ac:dyDescent="0.3">
      <c r="B5" s="281"/>
      <c r="C5" s="282"/>
      <c r="D5" s="282"/>
      <c r="E5" s="283"/>
      <c r="F5" s="355"/>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c r="BR5" s="284"/>
      <c r="BS5" s="284"/>
      <c r="BT5" s="284"/>
      <c r="BU5" s="284"/>
      <c r="BV5" s="284"/>
      <c r="BW5" s="356"/>
      <c r="BX5" s="357"/>
    </row>
    <row r="6" spans="2:154" ht="29.25" customHeight="1" thickTop="1" thickBot="1" x14ac:dyDescent="0.3">
      <c r="B6" s="874" t="s">
        <v>377</v>
      </c>
      <c r="C6" s="875"/>
      <c r="D6" s="875"/>
      <c r="E6" s="875"/>
      <c r="F6" s="876"/>
      <c r="G6" s="420"/>
      <c r="H6" s="421"/>
      <c r="I6" s="359"/>
      <c r="J6" s="421"/>
      <c r="K6" s="421"/>
      <c r="L6" s="421"/>
      <c r="M6" s="360"/>
      <c r="N6" s="360"/>
      <c r="O6" s="360"/>
      <c r="P6" s="360"/>
      <c r="Q6" s="360"/>
      <c r="R6" s="360"/>
      <c r="S6" s="360"/>
      <c r="T6" s="360"/>
      <c r="U6" s="421"/>
      <c r="V6" s="421"/>
      <c r="W6" s="360"/>
      <c r="X6" s="359"/>
      <c r="Y6" s="359"/>
      <c r="Z6" s="359"/>
      <c r="AA6" s="359"/>
      <c r="AB6" s="360"/>
      <c r="AC6" s="360"/>
      <c r="AD6" s="360"/>
      <c r="AE6" s="360"/>
      <c r="AF6" s="360"/>
      <c r="AG6" s="360"/>
      <c r="AH6" s="360"/>
      <c r="AI6" s="360"/>
      <c r="AJ6" s="359"/>
      <c r="AK6" s="359"/>
      <c r="AL6" s="359"/>
      <c r="AM6" s="360"/>
      <c r="AN6" s="359"/>
      <c r="AO6" s="359"/>
      <c r="AP6" s="359"/>
      <c r="AQ6" s="359"/>
      <c r="AR6" s="359"/>
      <c r="AS6" s="360"/>
      <c r="AT6" s="360"/>
      <c r="AU6" s="360"/>
      <c r="AV6" s="360"/>
      <c r="AW6" s="360"/>
      <c r="AX6" s="360"/>
      <c r="AY6" s="360"/>
      <c r="AZ6" s="360"/>
      <c r="BA6" s="359"/>
      <c r="BB6" s="359"/>
      <c r="BC6" s="359"/>
      <c r="BD6" s="360"/>
      <c r="BE6" s="422" t="s">
        <v>312</v>
      </c>
      <c r="BF6" s="422"/>
      <c r="BG6" s="361"/>
      <c r="BH6" s="422"/>
      <c r="BI6" s="964" t="str">
        <f>IF(BE245=(ROUND(BE245,-3)),"","POZOR ÚDAJE NÁVRHU ROZPOČTU 2021 je třeba  zaokrouh. na tis. Kč")</f>
        <v/>
      </c>
      <c r="BJ6" s="964"/>
      <c r="BK6" s="964"/>
      <c r="BL6" s="964"/>
      <c r="BM6" s="964"/>
      <c r="BN6" s="964"/>
      <c r="BO6" s="964"/>
      <c r="BP6" s="964"/>
      <c r="BQ6" s="964"/>
      <c r="BR6" s="964"/>
      <c r="BS6" s="964"/>
      <c r="BT6" s="422"/>
      <c r="BU6" s="362"/>
      <c r="BV6" s="423"/>
      <c r="BW6" s="954" t="s">
        <v>391</v>
      </c>
      <c r="BX6" s="955"/>
    </row>
    <row r="7" spans="2:154" ht="18.75" customHeight="1" thickTop="1" x14ac:dyDescent="0.25">
      <c r="B7" s="877"/>
      <c r="C7" s="878"/>
      <c r="D7" s="878"/>
      <c r="E7" s="878"/>
      <c r="F7" s="878"/>
      <c r="G7" s="363">
        <v>2021</v>
      </c>
      <c r="H7" s="881" t="s">
        <v>314</v>
      </c>
      <c r="I7" s="882"/>
      <c r="J7" s="882"/>
      <c r="K7" s="882"/>
      <c r="L7" s="882"/>
      <c r="M7" s="882"/>
      <c r="N7" s="882"/>
      <c r="O7" s="882"/>
      <c r="P7" s="882"/>
      <c r="Q7" s="882"/>
      <c r="R7" s="882"/>
      <c r="S7" s="882"/>
      <c r="T7" s="882"/>
      <c r="U7" s="882"/>
      <c r="V7" s="882"/>
      <c r="W7" s="365"/>
      <c r="X7" s="364">
        <v>2022</v>
      </c>
      <c r="Y7" s="881" t="s">
        <v>314</v>
      </c>
      <c r="Z7" s="882"/>
      <c r="AA7" s="882"/>
      <c r="AB7" s="882"/>
      <c r="AC7" s="882"/>
      <c r="AD7" s="882"/>
      <c r="AE7" s="882"/>
      <c r="AF7" s="882"/>
      <c r="AG7" s="882"/>
      <c r="AH7" s="882"/>
      <c r="AI7" s="882"/>
      <c r="AJ7" s="882"/>
      <c r="AK7" s="882"/>
      <c r="AL7" s="882"/>
      <c r="AM7" s="882"/>
      <c r="AN7" s="364">
        <v>2022</v>
      </c>
      <c r="AO7" s="881" t="s">
        <v>314</v>
      </c>
      <c r="AP7" s="882"/>
      <c r="AQ7" s="882"/>
      <c r="AR7" s="882"/>
      <c r="AS7" s="882"/>
      <c r="AT7" s="882"/>
      <c r="AU7" s="882"/>
      <c r="AV7" s="882"/>
      <c r="AW7" s="882"/>
      <c r="AX7" s="882"/>
      <c r="AY7" s="882"/>
      <c r="AZ7" s="882"/>
      <c r="BA7" s="882"/>
      <c r="BB7" s="882"/>
      <c r="BC7" s="882"/>
      <c r="BD7" s="365"/>
      <c r="BE7" s="364">
        <v>2023</v>
      </c>
      <c r="BF7" s="881" t="s">
        <v>315</v>
      </c>
      <c r="BG7" s="882"/>
      <c r="BH7" s="882"/>
      <c r="BI7" s="882"/>
      <c r="BJ7" s="882"/>
      <c r="BK7" s="882"/>
      <c r="BL7" s="882"/>
      <c r="BM7" s="882"/>
      <c r="BN7" s="882"/>
      <c r="BO7" s="882"/>
      <c r="BP7" s="882"/>
      <c r="BQ7" s="882"/>
      <c r="BR7" s="882"/>
      <c r="BS7" s="882"/>
      <c r="BT7" s="882"/>
      <c r="BU7" s="365"/>
      <c r="BV7" s="884" t="s">
        <v>435</v>
      </c>
      <c r="BW7" s="363">
        <v>2024</v>
      </c>
      <c r="BX7" s="424">
        <v>2025</v>
      </c>
    </row>
    <row r="8" spans="2:154" ht="51.75" customHeight="1" x14ac:dyDescent="0.25">
      <c r="B8" s="879"/>
      <c r="C8" s="880"/>
      <c r="D8" s="880"/>
      <c r="E8" s="880"/>
      <c r="F8" s="880"/>
      <c r="G8" s="140" t="s">
        <v>433</v>
      </c>
      <c r="H8" s="368" t="s">
        <v>918</v>
      </c>
      <c r="I8" s="369" t="s">
        <v>919</v>
      </c>
      <c r="J8" s="369" t="s">
        <v>920</v>
      </c>
      <c r="K8" s="369" t="s">
        <v>914</v>
      </c>
      <c r="L8" s="369" t="s">
        <v>914</v>
      </c>
      <c r="M8" s="369" t="s">
        <v>914</v>
      </c>
      <c r="N8" s="369" t="s">
        <v>914</v>
      </c>
      <c r="O8" s="369" t="s">
        <v>914</v>
      </c>
      <c r="P8" s="369" t="s">
        <v>914</v>
      </c>
      <c r="Q8" s="369" t="s">
        <v>914</v>
      </c>
      <c r="R8" s="369" t="s">
        <v>914</v>
      </c>
      <c r="S8" s="369" t="s">
        <v>914</v>
      </c>
      <c r="T8" s="369" t="s">
        <v>914</v>
      </c>
      <c r="U8" s="369" t="s">
        <v>914</v>
      </c>
      <c r="V8" s="425" t="s">
        <v>914</v>
      </c>
      <c r="W8" s="484" t="s">
        <v>914</v>
      </c>
      <c r="X8" s="371" t="s">
        <v>846</v>
      </c>
      <c r="Y8" s="368" t="s">
        <v>918</v>
      </c>
      <c r="Z8" s="369" t="s">
        <v>919</v>
      </c>
      <c r="AA8" s="369" t="s">
        <v>920</v>
      </c>
      <c r="AB8" s="369" t="s">
        <v>914</v>
      </c>
      <c r="AC8" s="369" t="s">
        <v>914</v>
      </c>
      <c r="AD8" s="369" t="s">
        <v>914</v>
      </c>
      <c r="AE8" s="369" t="s">
        <v>914</v>
      </c>
      <c r="AF8" s="369" t="s">
        <v>914</v>
      </c>
      <c r="AG8" s="369" t="s">
        <v>914</v>
      </c>
      <c r="AH8" s="369" t="s">
        <v>914</v>
      </c>
      <c r="AI8" s="369" t="s">
        <v>914</v>
      </c>
      <c r="AJ8" s="369" t="s">
        <v>914</v>
      </c>
      <c r="AK8" s="369" t="s">
        <v>914</v>
      </c>
      <c r="AL8" s="369" t="s">
        <v>914</v>
      </c>
      <c r="AM8" s="425" t="s">
        <v>914</v>
      </c>
      <c r="AN8" s="373" t="s">
        <v>434</v>
      </c>
      <c r="AO8" s="368"/>
      <c r="AP8" s="368"/>
      <c r="AQ8" s="368"/>
      <c r="AR8" s="368"/>
      <c r="AS8" s="368"/>
      <c r="AT8" s="368"/>
      <c r="AU8" s="368"/>
      <c r="AV8" s="368"/>
      <c r="AW8" s="368"/>
      <c r="AX8" s="368"/>
      <c r="AY8" s="368"/>
      <c r="AZ8" s="368"/>
      <c r="BA8" s="368"/>
      <c r="BB8" s="368"/>
      <c r="BC8" s="626"/>
      <c r="BD8" s="628"/>
      <c r="BE8" s="488" t="s">
        <v>428</v>
      </c>
      <c r="BF8" s="474" t="s">
        <v>918</v>
      </c>
      <c r="BG8" s="475" t="s">
        <v>919</v>
      </c>
      <c r="BH8" s="475" t="s">
        <v>930</v>
      </c>
      <c r="BI8" s="475"/>
      <c r="BJ8" s="475"/>
      <c r="BK8" s="475"/>
      <c r="BL8" s="475"/>
      <c r="BM8" s="475"/>
      <c r="BN8" s="475"/>
      <c r="BO8" s="475"/>
      <c r="BP8" s="475"/>
      <c r="BQ8" s="475"/>
      <c r="BR8" s="475"/>
      <c r="BS8" s="475"/>
      <c r="BT8" s="476"/>
      <c r="BU8" s="960" t="s">
        <v>378</v>
      </c>
      <c r="BV8" s="884"/>
      <c r="BW8" s="426" t="s">
        <v>414</v>
      </c>
      <c r="BX8" s="427" t="s">
        <v>422</v>
      </c>
    </row>
    <row r="9" spans="2:154" ht="15.75" thickBot="1" x14ac:dyDescent="0.3">
      <c r="B9" s="886" t="s">
        <v>2</v>
      </c>
      <c r="C9" s="887"/>
      <c r="D9" s="144" t="s">
        <v>338</v>
      </c>
      <c r="E9" s="145" t="s">
        <v>32</v>
      </c>
      <c r="F9" s="146" t="s">
        <v>33</v>
      </c>
      <c r="G9" s="377" t="s">
        <v>225</v>
      </c>
      <c r="H9" s="428" t="s">
        <v>914</v>
      </c>
      <c r="I9" s="429" t="s">
        <v>914</v>
      </c>
      <c r="J9" s="429" t="s">
        <v>914</v>
      </c>
      <c r="K9" s="429" t="s">
        <v>914</v>
      </c>
      <c r="L9" s="429" t="s">
        <v>914</v>
      </c>
      <c r="M9" s="429" t="s">
        <v>914</v>
      </c>
      <c r="N9" s="429" t="s">
        <v>914</v>
      </c>
      <c r="O9" s="429" t="s">
        <v>914</v>
      </c>
      <c r="P9" s="429" t="s">
        <v>914</v>
      </c>
      <c r="Q9" s="429" t="s">
        <v>914</v>
      </c>
      <c r="R9" s="429" t="s">
        <v>914</v>
      </c>
      <c r="S9" s="429" t="s">
        <v>914</v>
      </c>
      <c r="T9" s="429" t="s">
        <v>914</v>
      </c>
      <c r="U9" s="429" t="s">
        <v>914</v>
      </c>
      <c r="V9" s="430" t="s">
        <v>914</v>
      </c>
      <c r="W9" s="485" t="s">
        <v>914</v>
      </c>
      <c r="X9" s="377" t="s">
        <v>225</v>
      </c>
      <c r="Y9" s="428" t="s">
        <v>924</v>
      </c>
      <c r="Z9" s="429" t="s">
        <v>925</v>
      </c>
      <c r="AA9" s="429" t="s">
        <v>926</v>
      </c>
      <c r="AB9" s="429" t="s">
        <v>914</v>
      </c>
      <c r="AC9" s="429" t="s">
        <v>914</v>
      </c>
      <c r="AD9" s="429" t="s">
        <v>914</v>
      </c>
      <c r="AE9" s="429" t="s">
        <v>914</v>
      </c>
      <c r="AF9" s="429" t="s">
        <v>914</v>
      </c>
      <c r="AG9" s="429" t="s">
        <v>914</v>
      </c>
      <c r="AH9" s="429" t="s">
        <v>914</v>
      </c>
      <c r="AI9" s="429" t="s">
        <v>914</v>
      </c>
      <c r="AJ9" s="429" t="s">
        <v>914</v>
      </c>
      <c r="AK9" s="429" t="s">
        <v>914</v>
      </c>
      <c r="AL9" s="429" t="s">
        <v>914</v>
      </c>
      <c r="AM9" s="430" t="s">
        <v>914</v>
      </c>
      <c r="AN9" s="377" t="s">
        <v>225</v>
      </c>
      <c r="AO9" s="428" t="s">
        <v>924</v>
      </c>
      <c r="AP9" s="428" t="s">
        <v>925</v>
      </c>
      <c r="AQ9" s="428" t="s">
        <v>926</v>
      </c>
      <c r="AR9" s="428"/>
      <c r="AS9" s="428"/>
      <c r="AT9" s="428"/>
      <c r="AU9" s="428"/>
      <c r="AV9" s="428"/>
      <c r="AW9" s="428"/>
      <c r="AX9" s="428"/>
      <c r="AY9" s="428"/>
      <c r="AZ9" s="428"/>
      <c r="BA9" s="428"/>
      <c r="BB9" s="428"/>
      <c r="BC9" s="627"/>
      <c r="BD9" s="629"/>
      <c r="BE9" s="377" t="s">
        <v>225</v>
      </c>
      <c r="BF9" s="428" t="s">
        <v>924</v>
      </c>
      <c r="BG9" s="428" t="s">
        <v>925</v>
      </c>
      <c r="BH9" s="428" t="s">
        <v>926</v>
      </c>
      <c r="BI9" s="428"/>
      <c r="BJ9" s="428"/>
      <c r="BK9" s="428"/>
      <c r="BL9" s="428"/>
      <c r="BM9" s="428"/>
      <c r="BN9" s="428"/>
      <c r="BO9" s="428"/>
      <c r="BP9" s="428"/>
      <c r="BQ9" s="428"/>
      <c r="BR9" s="428"/>
      <c r="BS9" s="428"/>
      <c r="BT9" s="431"/>
      <c r="BU9" s="961"/>
      <c r="BV9" s="885"/>
      <c r="BW9" s="949" t="s">
        <v>409</v>
      </c>
      <c r="BX9" s="950"/>
    </row>
    <row r="10" spans="2:154" ht="16.5" customHeight="1" x14ac:dyDescent="0.25">
      <c r="B10" s="965" t="s">
        <v>3</v>
      </c>
      <c r="C10" s="966"/>
      <c r="D10" s="500"/>
      <c r="E10" s="339"/>
      <c r="F10" s="340"/>
      <c r="G10" s="405">
        <f t="shared" ref="G10" si="0">SUM(G11,G147,G151,G153)</f>
        <v>411996.92000000004</v>
      </c>
      <c r="H10" s="404">
        <f>SUM(H11,H147,H151,H153)</f>
        <v>402435.82000000007</v>
      </c>
      <c r="I10" s="404">
        <f t="shared" ref="I10:AM10" si="1">SUM(I11,I147,I151,I153)</f>
        <v>7490.82</v>
      </c>
      <c r="J10" s="404">
        <f t="shared" si="1"/>
        <v>2070.2800000000002</v>
      </c>
      <c r="K10" s="404">
        <f t="shared" si="1"/>
        <v>0</v>
      </c>
      <c r="L10" s="404">
        <f t="shared" si="1"/>
        <v>0</v>
      </c>
      <c r="M10" s="404">
        <f t="shared" si="1"/>
        <v>0</v>
      </c>
      <c r="N10" s="404">
        <f t="shared" si="1"/>
        <v>0</v>
      </c>
      <c r="O10" s="404">
        <f t="shared" si="1"/>
        <v>0</v>
      </c>
      <c r="P10" s="404">
        <f t="shared" si="1"/>
        <v>0</v>
      </c>
      <c r="Q10" s="404">
        <f t="shared" si="1"/>
        <v>0</v>
      </c>
      <c r="R10" s="404">
        <f t="shared" si="1"/>
        <v>0</v>
      </c>
      <c r="S10" s="404">
        <f t="shared" si="1"/>
        <v>0</v>
      </c>
      <c r="T10" s="404">
        <f t="shared" si="1"/>
        <v>0</v>
      </c>
      <c r="U10" s="404">
        <f t="shared" si="1"/>
        <v>0</v>
      </c>
      <c r="V10" s="487">
        <f t="shared" si="1"/>
        <v>0</v>
      </c>
      <c r="W10" s="487">
        <f t="shared" si="1"/>
        <v>0</v>
      </c>
      <c r="X10" s="468">
        <f t="shared" si="1"/>
        <v>381000</v>
      </c>
      <c r="Y10" s="469">
        <f t="shared" si="1"/>
        <v>369000</v>
      </c>
      <c r="Z10" s="469">
        <f t="shared" si="1"/>
        <v>9000</v>
      </c>
      <c r="AA10" s="469">
        <f t="shared" si="1"/>
        <v>3000</v>
      </c>
      <c r="AB10" s="469">
        <f t="shared" si="1"/>
        <v>0</v>
      </c>
      <c r="AC10" s="469">
        <f t="shared" si="1"/>
        <v>0</v>
      </c>
      <c r="AD10" s="469">
        <f t="shared" si="1"/>
        <v>0</v>
      </c>
      <c r="AE10" s="469">
        <f t="shared" si="1"/>
        <v>0</v>
      </c>
      <c r="AF10" s="469">
        <f t="shared" si="1"/>
        <v>0</v>
      </c>
      <c r="AG10" s="469">
        <f t="shared" si="1"/>
        <v>0</v>
      </c>
      <c r="AH10" s="469">
        <f t="shared" si="1"/>
        <v>0</v>
      </c>
      <c r="AI10" s="469">
        <f t="shared" si="1"/>
        <v>0</v>
      </c>
      <c r="AJ10" s="469">
        <f t="shared" si="1"/>
        <v>0</v>
      </c>
      <c r="AK10" s="469">
        <f t="shared" si="1"/>
        <v>0</v>
      </c>
      <c r="AL10" s="469">
        <f t="shared" si="1"/>
        <v>0</v>
      </c>
      <c r="AM10" s="487">
        <f t="shared" si="1"/>
        <v>0</v>
      </c>
      <c r="AN10" s="403">
        <f t="shared" ref="AN10:BC10" si="2">AN11+AN147+AN151+AN153</f>
        <v>380000</v>
      </c>
      <c r="AO10" s="407">
        <f t="shared" si="2"/>
        <v>368000</v>
      </c>
      <c r="AP10" s="407">
        <f t="shared" si="2"/>
        <v>9000</v>
      </c>
      <c r="AQ10" s="407">
        <f t="shared" si="2"/>
        <v>3000</v>
      </c>
      <c r="AR10" s="407">
        <f t="shared" si="2"/>
        <v>0</v>
      </c>
      <c r="AS10" s="407">
        <f t="shared" ref="AS10:AZ10" si="3">AS11+AS147+AS151+AS153</f>
        <v>0</v>
      </c>
      <c r="AT10" s="407">
        <f t="shared" si="3"/>
        <v>0</v>
      </c>
      <c r="AU10" s="407">
        <f t="shared" si="3"/>
        <v>0</v>
      </c>
      <c r="AV10" s="407">
        <f t="shared" si="3"/>
        <v>0</v>
      </c>
      <c r="AW10" s="407">
        <f t="shared" si="3"/>
        <v>0</v>
      </c>
      <c r="AX10" s="407">
        <f t="shared" si="3"/>
        <v>0</v>
      </c>
      <c r="AY10" s="407">
        <f t="shared" si="3"/>
        <v>0</v>
      </c>
      <c r="AZ10" s="407">
        <f t="shared" si="3"/>
        <v>0</v>
      </c>
      <c r="BA10" s="407">
        <f t="shared" si="2"/>
        <v>0</v>
      </c>
      <c r="BB10" s="407">
        <f t="shared" si="2"/>
        <v>0</v>
      </c>
      <c r="BC10" s="408">
        <f t="shared" si="2"/>
        <v>0</v>
      </c>
      <c r="BD10" s="406"/>
      <c r="BE10" s="403">
        <f t="shared" ref="BE10:BT10" si="4">BE11+BE147+BE151+BE153</f>
        <v>560000</v>
      </c>
      <c r="BF10" s="407">
        <f t="shared" si="4"/>
        <v>547000</v>
      </c>
      <c r="BG10" s="407">
        <f t="shared" si="4"/>
        <v>10000</v>
      </c>
      <c r="BH10" s="407">
        <f t="shared" si="4"/>
        <v>3000</v>
      </c>
      <c r="BI10" s="407">
        <f t="shared" si="4"/>
        <v>0</v>
      </c>
      <c r="BJ10" s="407">
        <f t="shared" ref="BJ10:BQ10" si="5">BJ11+BJ147+BJ151+BJ153</f>
        <v>0</v>
      </c>
      <c r="BK10" s="407">
        <f t="shared" si="5"/>
        <v>0</v>
      </c>
      <c r="BL10" s="407">
        <f t="shared" si="5"/>
        <v>0</v>
      </c>
      <c r="BM10" s="407">
        <f t="shared" si="5"/>
        <v>0</v>
      </c>
      <c r="BN10" s="407">
        <f t="shared" si="5"/>
        <v>0</v>
      </c>
      <c r="BO10" s="407">
        <f t="shared" si="5"/>
        <v>0</v>
      </c>
      <c r="BP10" s="407">
        <f t="shared" si="5"/>
        <v>0</v>
      </c>
      <c r="BQ10" s="407">
        <f t="shared" si="5"/>
        <v>0</v>
      </c>
      <c r="BR10" s="407">
        <f t="shared" si="4"/>
        <v>0</v>
      </c>
      <c r="BS10" s="407">
        <f t="shared" si="4"/>
        <v>0</v>
      </c>
      <c r="BT10" s="408">
        <f t="shared" si="4"/>
        <v>0</v>
      </c>
      <c r="BU10" s="449"/>
      <c r="BV10" s="341">
        <f t="shared" ref="BV10:BV41" si="6">BE10-G10</f>
        <v>148003.07999999996</v>
      </c>
      <c r="BW10" s="450">
        <f t="shared" ref="BW10:BX10" si="7">BW11+BW147+BW151+BW153</f>
        <v>560000</v>
      </c>
      <c r="BX10" s="451">
        <f t="shared" si="7"/>
        <v>560000</v>
      </c>
    </row>
    <row r="11" spans="2:154" ht="16.5" customHeight="1" x14ac:dyDescent="0.25">
      <c r="B11" s="918" t="s">
        <v>4</v>
      </c>
      <c r="C11" s="919"/>
      <c r="D11" s="510"/>
      <c r="E11" s="299"/>
      <c r="F11" s="300"/>
      <c r="G11" s="574">
        <f t="shared" ref="G11" si="8">SUM(G12,G34,G40,G41,G42,G46,G47,G53,G61,G65,G66,G67,G99,G105,G109,G112,G119,G122,G123,G128,G129,G130,G133,G138,G139,G140,G141)</f>
        <v>411996.92000000004</v>
      </c>
      <c r="H11" s="575">
        <f>SUM(H12,H34,H40,H41,H42,H46,H47,H53,H61,H65,H66,H67,H99,H105,H109,H112,H119,H122,H123,H128,H129,H130,H133,H138,H139,H140,H141)</f>
        <v>402435.82000000007</v>
      </c>
      <c r="I11" s="575">
        <f t="shared" ref="I11:AM11" si="9">SUM(I12,I34,I40,I41,I42,I46,I47,I53,I61,I65,I66,I67,I99,I105,I109,I112,I119,I122,I123,I128,I129,I130,I133,I138,I139,I140,I141)</f>
        <v>7490.82</v>
      </c>
      <c r="J11" s="575">
        <f t="shared" si="9"/>
        <v>2070.2800000000002</v>
      </c>
      <c r="K11" s="575">
        <f t="shared" si="9"/>
        <v>0</v>
      </c>
      <c r="L11" s="575">
        <f t="shared" si="9"/>
        <v>0</v>
      </c>
      <c r="M11" s="575">
        <f t="shared" si="9"/>
        <v>0</v>
      </c>
      <c r="N11" s="575">
        <f t="shared" si="9"/>
        <v>0</v>
      </c>
      <c r="O11" s="575">
        <f t="shared" si="9"/>
        <v>0</v>
      </c>
      <c r="P11" s="575">
        <f t="shared" si="9"/>
        <v>0</v>
      </c>
      <c r="Q11" s="575">
        <f t="shared" si="9"/>
        <v>0</v>
      </c>
      <c r="R11" s="575">
        <f t="shared" si="9"/>
        <v>0</v>
      </c>
      <c r="S11" s="575">
        <f t="shared" si="9"/>
        <v>0</v>
      </c>
      <c r="T11" s="575">
        <f t="shared" si="9"/>
        <v>0</v>
      </c>
      <c r="U11" s="575">
        <f t="shared" si="9"/>
        <v>0</v>
      </c>
      <c r="V11" s="576">
        <f t="shared" si="9"/>
        <v>0</v>
      </c>
      <c r="W11" s="576">
        <f t="shared" si="9"/>
        <v>0</v>
      </c>
      <c r="X11" s="577">
        <f t="shared" si="9"/>
        <v>381000</v>
      </c>
      <c r="Y11" s="578">
        <f t="shared" si="9"/>
        <v>369000</v>
      </c>
      <c r="Z11" s="578">
        <f t="shared" si="9"/>
        <v>9000</v>
      </c>
      <c r="AA11" s="578">
        <f t="shared" si="9"/>
        <v>3000</v>
      </c>
      <c r="AB11" s="578">
        <f t="shared" si="9"/>
        <v>0</v>
      </c>
      <c r="AC11" s="578">
        <f t="shared" si="9"/>
        <v>0</v>
      </c>
      <c r="AD11" s="578">
        <f t="shared" si="9"/>
        <v>0</v>
      </c>
      <c r="AE11" s="578">
        <f t="shared" si="9"/>
        <v>0</v>
      </c>
      <c r="AF11" s="578">
        <f t="shared" si="9"/>
        <v>0</v>
      </c>
      <c r="AG11" s="578">
        <f t="shared" si="9"/>
        <v>0</v>
      </c>
      <c r="AH11" s="578">
        <f t="shared" si="9"/>
        <v>0</v>
      </c>
      <c r="AI11" s="578">
        <f t="shared" si="9"/>
        <v>0</v>
      </c>
      <c r="AJ11" s="578">
        <f t="shared" si="9"/>
        <v>0</v>
      </c>
      <c r="AK11" s="578">
        <f t="shared" si="9"/>
        <v>0</v>
      </c>
      <c r="AL11" s="578">
        <f t="shared" si="9"/>
        <v>0</v>
      </c>
      <c r="AM11" s="576">
        <f t="shared" si="9"/>
        <v>0</v>
      </c>
      <c r="AN11" s="579">
        <f t="shared" ref="AN11:BC11" si="10">AN12+AN34+AN40+AN41+AN42+AN46+AN47+AN53+AN61+AN65+AN66+AN67+AN99+AN105+AN109+AN112+AN119+AN122+AN123+AN128+AN129+AN130+AN133+AN138+AN139+AN140+AN141</f>
        <v>380000</v>
      </c>
      <c r="AO11" s="580">
        <f t="shared" si="10"/>
        <v>368000</v>
      </c>
      <c r="AP11" s="580">
        <f t="shared" si="10"/>
        <v>9000</v>
      </c>
      <c r="AQ11" s="580">
        <f t="shared" si="10"/>
        <v>3000</v>
      </c>
      <c r="AR11" s="580">
        <f t="shared" si="10"/>
        <v>0</v>
      </c>
      <c r="AS11" s="580">
        <f t="shared" ref="AS11:AZ11" si="11">AS12+AS34+AS40+AS41+AS42+AS46+AS47+AS53+AS61+AS65+AS66+AS67+AS99+AS105+AS109+AS112+AS119+AS122+AS123+AS128+AS129+AS130+AS133+AS138+AS139+AS140+AS141</f>
        <v>0</v>
      </c>
      <c r="AT11" s="580">
        <f t="shared" si="11"/>
        <v>0</v>
      </c>
      <c r="AU11" s="580">
        <f t="shared" si="11"/>
        <v>0</v>
      </c>
      <c r="AV11" s="580">
        <f t="shared" si="11"/>
        <v>0</v>
      </c>
      <c r="AW11" s="580">
        <f t="shared" si="11"/>
        <v>0</v>
      </c>
      <c r="AX11" s="580">
        <f t="shared" si="11"/>
        <v>0</v>
      </c>
      <c r="AY11" s="580">
        <f t="shared" si="11"/>
        <v>0</v>
      </c>
      <c r="AZ11" s="580">
        <f t="shared" si="11"/>
        <v>0</v>
      </c>
      <c r="BA11" s="580">
        <f t="shared" si="10"/>
        <v>0</v>
      </c>
      <c r="BB11" s="580">
        <f t="shared" si="10"/>
        <v>0</v>
      </c>
      <c r="BC11" s="581">
        <f t="shared" si="10"/>
        <v>0</v>
      </c>
      <c r="BD11" s="582"/>
      <c r="BE11" s="579">
        <f t="shared" ref="BE11:BT11" si="12">BE12+BE34+BE40+BE41+BE42+BE46+BE47+BE53+BE61+BE65+BE66+BE67+BE99+BE105+BE109+BE112+BE119+BE122+BE123+BE128+BE129+BE130+BE133+BE138+BE139+BE140+BE141</f>
        <v>560000</v>
      </c>
      <c r="BF11" s="580">
        <f t="shared" si="12"/>
        <v>547000</v>
      </c>
      <c r="BG11" s="580">
        <f t="shared" si="12"/>
        <v>10000</v>
      </c>
      <c r="BH11" s="580">
        <f t="shared" si="12"/>
        <v>3000</v>
      </c>
      <c r="BI11" s="580">
        <f t="shared" si="12"/>
        <v>0</v>
      </c>
      <c r="BJ11" s="580">
        <f t="shared" ref="BJ11:BQ11" si="13">BJ12+BJ34+BJ40+BJ41+BJ42+BJ46+BJ47+BJ53+BJ61+BJ65+BJ66+BJ67+BJ99+BJ105+BJ109+BJ112+BJ119+BJ122+BJ123+BJ128+BJ129+BJ130+BJ133+BJ138+BJ139+BJ140+BJ141</f>
        <v>0</v>
      </c>
      <c r="BK11" s="580">
        <f t="shared" si="13"/>
        <v>0</v>
      </c>
      <c r="BL11" s="580">
        <f t="shared" si="13"/>
        <v>0</v>
      </c>
      <c r="BM11" s="580">
        <f t="shared" si="13"/>
        <v>0</v>
      </c>
      <c r="BN11" s="580">
        <f t="shared" si="13"/>
        <v>0</v>
      </c>
      <c r="BO11" s="580">
        <f t="shared" si="13"/>
        <v>0</v>
      </c>
      <c r="BP11" s="580">
        <f t="shared" si="13"/>
        <v>0</v>
      </c>
      <c r="BQ11" s="580">
        <f t="shared" si="13"/>
        <v>0</v>
      </c>
      <c r="BR11" s="580">
        <f t="shared" si="12"/>
        <v>0</v>
      </c>
      <c r="BS11" s="580">
        <f t="shared" si="12"/>
        <v>0</v>
      </c>
      <c r="BT11" s="581">
        <f t="shared" si="12"/>
        <v>0</v>
      </c>
      <c r="BU11" s="583"/>
      <c r="BV11" s="584">
        <f t="shared" si="6"/>
        <v>148003.07999999996</v>
      </c>
      <c r="BW11" s="585">
        <f t="shared" ref="BW11:BX11" si="14">BW12+BW34+BW40+BW41+BW42+BW46+BW47+BW53+BW61+BW65+BW66+BW67+BW99+BW105+BW109+BW112+BW119+BW122+BW123+BW128+BW129+BW130+BW133+BW138+BW139+BW140+BW141</f>
        <v>560000</v>
      </c>
      <c r="BX11" s="586">
        <f t="shared" si="14"/>
        <v>560000</v>
      </c>
    </row>
    <row r="12" spans="2:154" ht="15.75" customHeight="1" x14ac:dyDescent="0.25">
      <c r="B12" s="892" t="s">
        <v>207</v>
      </c>
      <c r="C12" s="893"/>
      <c r="D12" s="502"/>
      <c r="E12" s="151">
        <v>501</v>
      </c>
      <c r="F12" s="152"/>
      <c r="G12" s="527">
        <f>SUM(G13:G33)</f>
        <v>216935.40999999997</v>
      </c>
      <c r="H12" s="558">
        <f t="shared" ref="H12:V12" si="15">SUM(H13:H33)</f>
        <v>214374.5</v>
      </c>
      <c r="I12" s="558">
        <f t="shared" si="15"/>
        <v>2560.91</v>
      </c>
      <c r="J12" s="558">
        <f t="shared" si="15"/>
        <v>0</v>
      </c>
      <c r="K12" s="558">
        <f t="shared" si="15"/>
        <v>0</v>
      </c>
      <c r="L12" s="558">
        <f t="shared" si="15"/>
        <v>0</v>
      </c>
      <c r="M12" s="558">
        <f t="shared" ref="M12:T12" si="16">SUM(M13:M33)</f>
        <v>0</v>
      </c>
      <c r="N12" s="558">
        <f t="shared" si="16"/>
        <v>0</v>
      </c>
      <c r="O12" s="558">
        <f t="shared" si="16"/>
        <v>0</v>
      </c>
      <c r="P12" s="558">
        <f t="shared" si="16"/>
        <v>0</v>
      </c>
      <c r="Q12" s="558">
        <f t="shared" si="16"/>
        <v>0</v>
      </c>
      <c r="R12" s="558">
        <f t="shared" si="16"/>
        <v>0</v>
      </c>
      <c r="S12" s="558">
        <f t="shared" si="16"/>
        <v>0</v>
      </c>
      <c r="T12" s="558">
        <f t="shared" si="16"/>
        <v>0</v>
      </c>
      <c r="U12" s="558">
        <f t="shared" si="15"/>
        <v>0</v>
      </c>
      <c r="V12" s="587">
        <f t="shared" si="15"/>
        <v>0</v>
      </c>
      <c r="W12" s="587">
        <f t="shared" ref="W12" si="17">SUM(W13:W33)</f>
        <v>0</v>
      </c>
      <c r="X12" s="588">
        <f>SUM(X13:X33)</f>
        <v>205000</v>
      </c>
      <c r="Y12" s="589">
        <f t="shared" ref="Y12:AM12" si="18">SUM(Y13:Y33)</f>
        <v>205000</v>
      </c>
      <c r="Z12" s="589">
        <f t="shared" si="18"/>
        <v>0</v>
      </c>
      <c r="AA12" s="589">
        <f t="shared" si="18"/>
        <v>0</v>
      </c>
      <c r="AB12" s="589">
        <f t="shared" si="18"/>
        <v>0</v>
      </c>
      <c r="AC12" s="589">
        <f t="shared" si="18"/>
        <v>0</v>
      </c>
      <c r="AD12" s="589">
        <f t="shared" si="18"/>
        <v>0</v>
      </c>
      <c r="AE12" s="589">
        <f t="shared" si="18"/>
        <v>0</v>
      </c>
      <c r="AF12" s="589">
        <f t="shared" si="18"/>
        <v>0</v>
      </c>
      <c r="AG12" s="589">
        <f t="shared" si="18"/>
        <v>0</v>
      </c>
      <c r="AH12" s="589">
        <f t="shared" si="18"/>
        <v>0</v>
      </c>
      <c r="AI12" s="589">
        <f t="shared" si="18"/>
        <v>0</v>
      </c>
      <c r="AJ12" s="589">
        <f t="shared" si="18"/>
        <v>0</v>
      </c>
      <c r="AK12" s="589">
        <f t="shared" si="18"/>
        <v>0</v>
      </c>
      <c r="AL12" s="589">
        <f t="shared" si="18"/>
        <v>0</v>
      </c>
      <c r="AM12" s="587">
        <f t="shared" si="18"/>
        <v>0</v>
      </c>
      <c r="AN12" s="518">
        <f>SUM(AN13:AN33)</f>
        <v>205000</v>
      </c>
      <c r="AO12" s="560">
        <f t="shared" ref="AO12:BC12" si="19">SUM(AO13:AO33)</f>
        <v>205000</v>
      </c>
      <c r="AP12" s="560">
        <f t="shared" si="19"/>
        <v>0</v>
      </c>
      <c r="AQ12" s="560">
        <f t="shared" si="19"/>
        <v>0</v>
      </c>
      <c r="AR12" s="560">
        <f t="shared" si="19"/>
        <v>0</v>
      </c>
      <c r="AS12" s="560">
        <f t="shared" ref="AS12:AZ12" si="20">SUM(AS13:AS33)</f>
        <v>0</v>
      </c>
      <c r="AT12" s="560">
        <f t="shared" si="20"/>
        <v>0</v>
      </c>
      <c r="AU12" s="560">
        <f t="shared" si="20"/>
        <v>0</v>
      </c>
      <c r="AV12" s="560">
        <f t="shared" si="20"/>
        <v>0</v>
      </c>
      <c r="AW12" s="560">
        <f t="shared" si="20"/>
        <v>0</v>
      </c>
      <c r="AX12" s="560">
        <f t="shared" si="20"/>
        <v>0</v>
      </c>
      <c r="AY12" s="560">
        <f t="shared" si="20"/>
        <v>0</v>
      </c>
      <c r="AZ12" s="560">
        <f t="shared" si="20"/>
        <v>0</v>
      </c>
      <c r="BA12" s="560">
        <f t="shared" si="19"/>
        <v>0</v>
      </c>
      <c r="BB12" s="560">
        <f t="shared" si="19"/>
        <v>0</v>
      </c>
      <c r="BC12" s="561">
        <f t="shared" si="19"/>
        <v>0</v>
      </c>
      <c r="BD12" s="590"/>
      <c r="BE12" s="518">
        <f>SUM(BE13:BE33)</f>
        <v>329000</v>
      </c>
      <c r="BF12" s="560">
        <f t="shared" ref="BF12:BT12" si="21">SUM(BF13:BF33)</f>
        <v>329000</v>
      </c>
      <c r="BG12" s="560">
        <f t="shared" si="21"/>
        <v>0</v>
      </c>
      <c r="BH12" s="560">
        <f t="shared" si="21"/>
        <v>0</v>
      </c>
      <c r="BI12" s="560">
        <f t="shared" si="21"/>
        <v>0</v>
      </c>
      <c r="BJ12" s="560">
        <f t="shared" ref="BJ12:BQ12" si="22">SUM(BJ13:BJ33)</f>
        <v>0</v>
      </c>
      <c r="BK12" s="560">
        <f t="shared" si="22"/>
        <v>0</v>
      </c>
      <c r="BL12" s="560">
        <f t="shared" si="22"/>
        <v>0</v>
      </c>
      <c r="BM12" s="560">
        <f t="shared" si="22"/>
        <v>0</v>
      </c>
      <c r="BN12" s="560">
        <f t="shared" si="22"/>
        <v>0</v>
      </c>
      <c r="BO12" s="560">
        <f t="shared" si="22"/>
        <v>0</v>
      </c>
      <c r="BP12" s="560">
        <f t="shared" si="22"/>
        <v>0</v>
      </c>
      <c r="BQ12" s="560">
        <f t="shared" si="22"/>
        <v>0</v>
      </c>
      <c r="BR12" s="560">
        <f t="shared" si="21"/>
        <v>0</v>
      </c>
      <c r="BS12" s="560">
        <f t="shared" si="21"/>
        <v>0</v>
      </c>
      <c r="BT12" s="561">
        <f t="shared" si="21"/>
        <v>0</v>
      </c>
      <c r="BU12" s="591"/>
      <c r="BV12" s="186">
        <f t="shared" si="6"/>
        <v>112064.59000000003</v>
      </c>
      <c r="BW12" s="592">
        <f t="shared" ref="BW12:BX12" si="23">SUM(BW13:BW33)</f>
        <v>329000</v>
      </c>
      <c r="BX12" s="593">
        <f t="shared" si="23"/>
        <v>329000</v>
      </c>
    </row>
    <row r="13" spans="2:154" x14ac:dyDescent="0.25">
      <c r="B13" s="894" t="s">
        <v>5</v>
      </c>
      <c r="C13" s="167" t="s">
        <v>35</v>
      </c>
      <c r="D13" s="168"/>
      <c r="E13" s="897" t="s">
        <v>34</v>
      </c>
      <c r="F13" s="152" t="s">
        <v>56</v>
      </c>
      <c r="G13" s="531">
        <f t="shared" ref="G13:G33" si="24">SUM(H13:W13)</f>
        <v>0</v>
      </c>
      <c r="H13" s="390">
        <v>0</v>
      </c>
      <c r="I13" s="390">
        <v>0</v>
      </c>
      <c r="J13" s="390">
        <v>0</v>
      </c>
      <c r="K13" s="390" t="s">
        <v>914</v>
      </c>
      <c r="L13" s="390" t="s">
        <v>914</v>
      </c>
      <c r="M13" s="390" t="s">
        <v>914</v>
      </c>
      <c r="N13" s="390" t="s">
        <v>914</v>
      </c>
      <c r="O13" s="390" t="s">
        <v>914</v>
      </c>
      <c r="P13" s="390" t="s">
        <v>914</v>
      </c>
      <c r="Q13" s="390" t="s">
        <v>914</v>
      </c>
      <c r="R13" s="390" t="s">
        <v>914</v>
      </c>
      <c r="S13" s="390" t="s">
        <v>914</v>
      </c>
      <c r="T13" s="390" t="s">
        <v>914</v>
      </c>
      <c r="U13" s="390" t="s">
        <v>914</v>
      </c>
      <c r="V13" s="465" t="s">
        <v>914</v>
      </c>
      <c r="W13" s="486" t="s">
        <v>914</v>
      </c>
      <c r="X13" s="594">
        <f t="shared" ref="X13:X52" si="25">SUM(Y13:AM13)</f>
        <v>0</v>
      </c>
      <c r="Y13" s="390">
        <v>0</v>
      </c>
      <c r="Z13" s="390">
        <v>0</v>
      </c>
      <c r="AA13" s="390">
        <v>0</v>
      </c>
      <c r="AB13" s="390" t="s">
        <v>914</v>
      </c>
      <c r="AC13" s="390" t="s">
        <v>914</v>
      </c>
      <c r="AD13" s="390" t="s">
        <v>914</v>
      </c>
      <c r="AE13" s="390" t="s">
        <v>914</v>
      </c>
      <c r="AF13" s="390" t="s">
        <v>914</v>
      </c>
      <c r="AG13" s="390" t="s">
        <v>914</v>
      </c>
      <c r="AH13" s="390" t="s">
        <v>914</v>
      </c>
      <c r="AI13" s="390" t="s">
        <v>914</v>
      </c>
      <c r="AJ13" s="390" t="s">
        <v>914</v>
      </c>
      <c r="AK13" s="390" t="s">
        <v>914</v>
      </c>
      <c r="AL13" s="390" t="s">
        <v>914</v>
      </c>
      <c r="AM13" s="465" t="s">
        <v>914</v>
      </c>
      <c r="AN13" s="519">
        <f>SUM(AO13:BC13)</f>
        <v>0</v>
      </c>
      <c r="AO13" s="26">
        <v>0</v>
      </c>
      <c r="AP13" s="26">
        <v>0</v>
      </c>
      <c r="AQ13" s="26">
        <v>0</v>
      </c>
      <c r="AR13" s="26"/>
      <c r="AS13" s="26"/>
      <c r="AT13" s="26"/>
      <c r="AU13" s="26"/>
      <c r="AV13" s="26"/>
      <c r="AW13" s="26"/>
      <c r="AX13" s="26"/>
      <c r="AY13" s="26"/>
      <c r="AZ13" s="26"/>
      <c r="BA13" s="26"/>
      <c r="BB13" s="26"/>
      <c r="BC13" s="27"/>
      <c r="BD13" s="114"/>
      <c r="BE13" s="519">
        <f>SUM(BF13:BT13)</f>
        <v>0</v>
      </c>
      <c r="BF13" s="26">
        <v>0</v>
      </c>
      <c r="BG13" s="26">
        <v>0</v>
      </c>
      <c r="BH13" s="26">
        <v>0</v>
      </c>
      <c r="BI13" s="26"/>
      <c r="BJ13" s="26"/>
      <c r="BK13" s="26"/>
      <c r="BL13" s="26"/>
      <c r="BM13" s="26"/>
      <c r="BN13" s="26"/>
      <c r="BO13" s="26"/>
      <c r="BP13" s="26"/>
      <c r="BQ13" s="26"/>
      <c r="BR13" s="26"/>
      <c r="BS13" s="26"/>
      <c r="BT13" s="27"/>
      <c r="BU13" s="70"/>
      <c r="BV13" s="184">
        <f t="shared" si="6"/>
        <v>0</v>
      </c>
      <c r="BW13" s="81">
        <v>0</v>
      </c>
      <c r="BX13" s="81">
        <v>0</v>
      </c>
    </row>
    <row r="14" spans="2:154" x14ac:dyDescent="0.25">
      <c r="B14" s="895"/>
      <c r="C14" s="167" t="s">
        <v>36</v>
      </c>
      <c r="D14" s="167"/>
      <c r="E14" s="898"/>
      <c r="F14" s="152" t="s">
        <v>58</v>
      </c>
      <c r="G14" s="531">
        <f t="shared" si="24"/>
        <v>0</v>
      </c>
      <c r="H14" s="390">
        <v>0</v>
      </c>
      <c r="I14" s="390">
        <v>0</v>
      </c>
      <c r="J14" s="390">
        <v>0</v>
      </c>
      <c r="K14" s="390" t="s">
        <v>914</v>
      </c>
      <c r="L14" s="390" t="s">
        <v>914</v>
      </c>
      <c r="M14" s="390" t="s">
        <v>914</v>
      </c>
      <c r="N14" s="390" t="s">
        <v>914</v>
      </c>
      <c r="O14" s="390" t="s">
        <v>914</v>
      </c>
      <c r="P14" s="390" t="s">
        <v>914</v>
      </c>
      <c r="Q14" s="390" t="s">
        <v>914</v>
      </c>
      <c r="R14" s="390" t="s">
        <v>914</v>
      </c>
      <c r="S14" s="390" t="s">
        <v>914</v>
      </c>
      <c r="T14" s="390" t="s">
        <v>914</v>
      </c>
      <c r="U14" s="390" t="s">
        <v>914</v>
      </c>
      <c r="V14" s="465" t="s">
        <v>914</v>
      </c>
      <c r="W14" s="486" t="s">
        <v>914</v>
      </c>
      <c r="X14" s="594">
        <f t="shared" si="25"/>
        <v>0</v>
      </c>
      <c r="Y14" s="390">
        <v>0</v>
      </c>
      <c r="Z14" s="390">
        <v>0</v>
      </c>
      <c r="AA14" s="390">
        <v>0</v>
      </c>
      <c r="AB14" s="390" t="s">
        <v>914</v>
      </c>
      <c r="AC14" s="390" t="s">
        <v>914</v>
      </c>
      <c r="AD14" s="390" t="s">
        <v>914</v>
      </c>
      <c r="AE14" s="390" t="s">
        <v>914</v>
      </c>
      <c r="AF14" s="390" t="s">
        <v>914</v>
      </c>
      <c r="AG14" s="390" t="s">
        <v>914</v>
      </c>
      <c r="AH14" s="390" t="s">
        <v>914</v>
      </c>
      <c r="AI14" s="390" t="s">
        <v>914</v>
      </c>
      <c r="AJ14" s="390" t="s">
        <v>914</v>
      </c>
      <c r="AK14" s="390" t="s">
        <v>914</v>
      </c>
      <c r="AL14" s="390" t="s">
        <v>914</v>
      </c>
      <c r="AM14" s="465" t="s">
        <v>914</v>
      </c>
      <c r="AN14" s="519">
        <f>SUM(AO14:BC14)</f>
        <v>0</v>
      </c>
      <c r="AO14" s="26">
        <v>0</v>
      </c>
      <c r="AP14" s="26">
        <v>0</v>
      </c>
      <c r="AQ14" s="26">
        <v>0</v>
      </c>
      <c r="AR14" s="26"/>
      <c r="AS14" s="26"/>
      <c r="AT14" s="26"/>
      <c r="AU14" s="26"/>
      <c r="AV14" s="26"/>
      <c r="AW14" s="26"/>
      <c r="AX14" s="26"/>
      <c r="AY14" s="26"/>
      <c r="AZ14" s="26"/>
      <c r="BA14" s="26"/>
      <c r="BB14" s="26"/>
      <c r="BC14" s="27"/>
      <c r="BD14" s="114"/>
      <c r="BE14" s="519">
        <f t="shared" ref="BE14:BE33" si="26">SUM(BF14:BT14)</f>
        <v>0</v>
      </c>
      <c r="BF14" s="26">
        <v>0</v>
      </c>
      <c r="BG14" s="26">
        <v>0</v>
      </c>
      <c r="BH14" s="26">
        <v>0</v>
      </c>
      <c r="BI14" s="26"/>
      <c r="BJ14" s="26"/>
      <c r="BK14" s="26"/>
      <c r="BL14" s="26"/>
      <c r="BM14" s="26"/>
      <c r="BN14" s="26"/>
      <c r="BO14" s="26"/>
      <c r="BP14" s="26"/>
      <c r="BQ14" s="26"/>
      <c r="BR14" s="26"/>
      <c r="BS14" s="26"/>
      <c r="BT14" s="27"/>
      <c r="BU14" s="70"/>
      <c r="BV14" s="184">
        <f t="shared" si="6"/>
        <v>0</v>
      </c>
      <c r="BW14" s="81">
        <v>0</v>
      </c>
      <c r="BX14" s="81">
        <v>0</v>
      </c>
    </row>
    <row r="15" spans="2:154" x14ac:dyDescent="0.25">
      <c r="B15" s="895"/>
      <c r="C15" s="167" t="s">
        <v>37</v>
      </c>
      <c r="D15" s="167"/>
      <c r="E15" s="898"/>
      <c r="F15" s="152" t="s">
        <v>60</v>
      </c>
      <c r="G15" s="531">
        <f t="shared" si="24"/>
        <v>209309</v>
      </c>
      <c r="H15" s="390">
        <v>209309</v>
      </c>
      <c r="I15" s="390">
        <v>0</v>
      </c>
      <c r="J15" s="390">
        <v>0</v>
      </c>
      <c r="K15" s="390" t="s">
        <v>914</v>
      </c>
      <c r="L15" s="390" t="s">
        <v>914</v>
      </c>
      <c r="M15" s="390" t="s">
        <v>914</v>
      </c>
      <c r="N15" s="390" t="s">
        <v>914</v>
      </c>
      <c r="O15" s="390" t="s">
        <v>914</v>
      </c>
      <c r="P15" s="390" t="s">
        <v>914</v>
      </c>
      <c r="Q15" s="390" t="s">
        <v>914</v>
      </c>
      <c r="R15" s="390" t="s">
        <v>914</v>
      </c>
      <c r="S15" s="390" t="s">
        <v>914</v>
      </c>
      <c r="T15" s="390" t="s">
        <v>914</v>
      </c>
      <c r="U15" s="390" t="s">
        <v>914</v>
      </c>
      <c r="V15" s="465" t="s">
        <v>914</v>
      </c>
      <c r="W15" s="486" t="s">
        <v>914</v>
      </c>
      <c r="X15" s="594">
        <f t="shared" si="25"/>
        <v>200000</v>
      </c>
      <c r="Y15" s="390">
        <v>200000</v>
      </c>
      <c r="Z15" s="390">
        <v>0</v>
      </c>
      <c r="AA15" s="390">
        <v>0</v>
      </c>
      <c r="AB15" s="390" t="s">
        <v>914</v>
      </c>
      <c r="AC15" s="390" t="s">
        <v>914</v>
      </c>
      <c r="AD15" s="390" t="s">
        <v>914</v>
      </c>
      <c r="AE15" s="390" t="s">
        <v>914</v>
      </c>
      <c r="AF15" s="390" t="s">
        <v>914</v>
      </c>
      <c r="AG15" s="390" t="s">
        <v>914</v>
      </c>
      <c r="AH15" s="390" t="s">
        <v>914</v>
      </c>
      <c r="AI15" s="390" t="s">
        <v>914</v>
      </c>
      <c r="AJ15" s="390" t="s">
        <v>914</v>
      </c>
      <c r="AK15" s="390" t="s">
        <v>914</v>
      </c>
      <c r="AL15" s="390" t="s">
        <v>914</v>
      </c>
      <c r="AM15" s="465" t="s">
        <v>914</v>
      </c>
      <c r="AN15" s="519">
        <f t="shared" ref="AN15:AN33" si="27">SUM(AO15:BC15)</f>
        <v>200000</v>
      </c>
      <c r="AO15" s="26">
        <v>200000</v>
      </c>
      <c r="AP15" s="26">
        <v>0</v>
      </c>
      <c r="AQ15" s="26">
        <v>0</v>
      </c>
      <c r="AR15" s="26"/>
      <c r="AS15" s="26"/>
      <c r="AT15" s="26"/>
      <c r="AU15" s="26"/>
      <c r="AV15" s="26"/>
      <c r="AW15" s="26"/>
      <c r="AX15" s="26"/>
      <c r="AY15" s="26"/>
      <c r="AZ15" s="26"/>
      <c r="BA15" s="26"/>
      <c r="BB15" s="26"/>
      <c r="BC15" s="27"/>
      <c r="BD15" s="114"/>
      <c r="BE15" s="519">
        <f t="shared" si="26"/>
        <v>320000</v>
      </c>
      <c r="BF15" s="26">
        <v>320000</v>
      </c>
      <c r="BG15" s="26">
        <v>0</v>
      </c>
      <c r="BH15" s="26">
        <v>0</v>
      </c>
      <c r="BI15" s="26"/>
      <c r="BJ15" s="26"/>
      <c r="BK15" s="26"/>
      <c r="BL15" s="26"/>
      <c r="BM15" s="26"/>
      <c r="BN15" s="26"/>
      <c r="BO15" s="26"/>
      <c r="BP15" s="26"/>
      <c r="BQ15" s="26"/>
      <c r="BR15" s="26"/>
      <c r="BS15" s="26"/>
      <c r="BT15" s="27"/>
      <c r="BU15" s="70"/>
      <c r="BV15" s="184">
        <f t="shared" si="6"/>
        <v>110691</v>
      </c>
      <c r="BW15" s="81">
        <v>320000</v>
      </c>
      <c r="BX15" s="81">
        <v>320000</v>
      </c>
    </row>
    <row r="16" spans="2:154" ht="38.25" x14ac:dyDescent="0.25">
      <c r="B16" s="895"/>
      <c r="C16" s="167" t="s">
        <v>38</v>
      </c>
      <c r="D16" s="167"/>
      <c r="E16" s="898"/>
      <c r="F16" s="152" t="s">
        <v>62</v>
      </c>
      <c r="G16" s="531">
        <f t="shared" si="24"/>
        <v>0</v>
      </c>
      <c r="H16" s="390">
        <v>0</v>
      </c>
      <c r="I16" s="390">
        <v>0</v>
      </c>
      <c r="J16" s="390">
        <v>0</v>
      </c>
      <c r="K16" s="390" t="s">
        <v>914</v>
      </c>
      <c r="L16" s="390" t="s">
        <v>914</v>
      </c>
      <c r="M16" s="390" t="s">
        <v>914</v>
      </c>
      <c r="N16" s="390" t="s">
        <v>914</v>
      </c>
      <c r="O16" s="390" t="s">
        <v>914</v>
      </c>
      <c r="P16" s="390" t="s">
        <v>914</v>
      </c>
      <c r="Q16" s="390" t="s">
        <v>914</v>
      </c>
      <c r="R16" s="390" t="s">
        <v>914</v>
      </c>
      <c r="S16" s="390" t="s">
        <v>914</v>
      </c>
      <c r="T16" s="390" t="s">
        <v>914</v>
      </c>
      <c r="U16" s="390" t="s">
        <v>914</v>
      </c>
      <c r="V16" s="465" t="s">
        <v>914</v>
      </c>
      <c r="W16" s="486" t="s">
        <v>914</v>
      </c>
      <c r="X16" s="594">
        <f t="shared" si="25"/>
        <v>0</v>
      </c>
      <c r="Y16" s="390">
        <v>0</v>
      </c>
      <c r="Z16" s="390">
        <v>0</v>
      </c>
      <c r="AA16" s="390">
        <v>0</v>
      </c>
      <c r="AB16" s="390" t="s">
        <v>914</v>
      </c>
      <c r="AC16" s="390" t="s">
        <v>914</v>
      </c>
      <c r="AD16" s="390" t="s">
        <v>914</v>
      </c>
      <c r="AE16" s="390" t="s">
        <v>914</v>
      </c>
      <c r="AF16" s="390" t="s">
        <v>914</v>
      </c>
      <c r="AG16" s="390" t="s">
        <v>914</v>
      </c>
      <c r="AH16" s="390" t="s">
        <v>914</v>
      </c>
      <c r="AI16" s="390" t="s">
        <v>914</v>
      </c>
      <c r="AJ16" s="390" t="s">
        <v>914</v>
      </c>
      <c r="AK16" s="390" t="s">
        <v>914</v>
      </c>
      <c r="AL16" s="390" t="s">
        <v>914</v>
      </c>
      <c r="AM16" s="465" t="s">
        <v>914</v>
      </c>
      <c r="AN16" s="519">
        <f t="shared" si="27"/>
        <v>0</v>
      </c>
      <c r="AO16" s="26">
        <v>0</v>
      </c>
      <c r="AP16" s="26">
        <v>0</v>
      </c>
      <c r="AQ16" s="26">
        <v>0</v>
      </c>
      <c r="AR16" s="26"/>
      <c r="AS16" s="26"/>
      <c r="AT16" s="26"/>
      <c r="AU16" s="26"/>
      <c r="AV16" s="26"/>
      <c r="AW16" s="26"/>
      <c r="AX16" s="26"/>
      <c r="AY16" s="26"/>
      <c r="AZ16" s="26"/>
      <c r="BA16" s="26"/>
      <c r="BB16" s="26"/>
      <c r="BC16" s="27"/>
      <c r="BD16" s="114"/>
      <c r="BE16" s="519">
        <f t="shared" si="26"/>
        <v>0</v>
      </c>
      <c r="BF16" s="26">
        <v>0</v>
      </c>
      <c r="BG16" s="26">
        <v>0</v>
      </c>
      <c r="BH16" s="26">
        <v>0</v>
      </c>
      <c r="BI16" s="26"/>
      <c r="BJ16" s="26"/>
      <c r="BK16" s="26"/>
      <c r="BL16" s="26"/>
      <c r="BM16" s="26"/>
      <c r="BN16" s="26"/>
      <c r="BO16" s="26"/>
      <c r="BP16" s="26"/>
      <c r="BQ16" s="26"/>
      <c r="BR16" s="26"/>
      <c r="BS16" s="26"/>
      <c r="BT16" s="27"/>
      <c r="BU16" s="70"/>
      <c r="BV16" s="184">
        <f t="shared" si="6"/>
        <v>0</v>
      </c>
      <c r="BW16" s="81">
        <v>0</v>
      </c>
      <c r="BX16" s="81">
        <v>0</v>
      </c>
    </row>
    <row r="17" spans="2:76" x14ac:dyDescent="0.25">
      <c r="B17" s="895"/>
      <c r="C17" s="167" t="s">
        <v>39</v>
      </c>
      <c r="D17" s="167"/>
      <c r="E17" s="898"/>
      <c r="F17" s="152" t="s">
        <v>64</v>
      </c>
      <c r="G17" s="531">
        <f t="shared" si="24"/>
        <v>0</v>
      </c>
      <c r="H17" s="390">
        <v>0</v>
      </c>
      <c r="I17" s="390">
        <v>0</v>
      </c>
      <c r="J17" s="390">
        <v>0</v>
      </c>
      <c r="K17" s="390" t="s">
        <v>914</v>
      </c>
      <c r="L17" s="390" t="s">
        <v>914</v>
      </c>
      <c r="M17" s="390" t="s">
        <v>914</v>
      </c>
      <c r="N17" s="390" t="s">
        <v>914</v>
      </c>
      <c r="O17" s="390" t="s">
        <v>914</v>
      </c>
      <c r="P17" s="390" t="s">
        <v>914</v>
      </c>
      <c r="Q17" s="390" t="s">
        <v>914</v>
      </c>
      <c r="R17" s="390" t="s">
        <v>914</v>
      </c>
      <c r="S17" s="390" t="s">
        <v>914</v>
      </c>
      <c r="T17" s="390" t="s">
        <v>914</v>
      </c>
      <c r="U17" s="390" t="s">
        <v>914</v>
      </c>
      <c r="V17" s="465" t="s">
        <v>914</v>
      </c>
      <c r="W17" s="486" t="s">
        <v>914</v>
      </c>
      <c r="X17" s="594">
        <f t="shared" si="25"/>
        <v>0</v>
      </c>
      <c r="Y17" s="390">
        <v>0</v>
      </c>
      <c r="Z17" s="390">
        <v>0</v>
      </c>
      <c r="AA17" s="390">
        <v>0</v>
      </c>
      <c r="AB17" s="390" t="s">
        <v>914</v>
      </c>
      <c r="AC17" s="390" t="s">
        <v>914</v>
      </c>
      <c r="AD17" s="390" t="s">
        <v>914</v>
      </c>
      <c r="AE17" s="390" t="s">
        <v>914</v>
      </c>
      <c r="AF17" s="390" t="s">
        <v>914</v>
      </c>
      <c r="AG17" s="390" t="s">
        <v>914</v>
      </c>
      <c r="AH17" s="390" t="s">
        <v>914</v>
      </c>
      <c r="AI17" s="390" t="s">
        <v>914</v>
      </c>
      <c r="AJ17" s="390" t="s">
        <v>914</v>
      </c>
      <c r="AK17" s="390" t="s">
        <v>914</v>
      </c>
      <c r="AL17" s="390" t="s">
        <v>914</v>
      </c>
      <c r="AM17" s="465" t="s">
        <v>914</v>
      </c>
      <c r="AN17" s="519">
        <f t="shared" si="27"/>
        <v>0</v>
      </c>
      <c r="AO17" s="26">
        <v>0</v>
      </c>
      <c r="AP17" s="26">
        <v>0</v>
      </c>
      <c r="AQ17" s="26">
        <v>0</v>
      </c>
      <c r="AR17" s="26"/>
      <c r="AS17" s="26"/>
      <c r="AT17" s="26"/>
      <c r="AU17" s="26"/>
      <c r="AV17" s="26"/>
      <c r="AW17" s="26"/>
      <c r="AX17" s="26"/>
      <c r="AY17" s="26"/>
      <c r="AZ17" s="26"/>
      <c r="BA17" s="26"/>
      <c r="BB17" s="26"/>
      <c r="BC17" s="27"/>
      <c r="BD17" s="114"/>
      <c r="BE17" s="519">
        <f t="shared" si="26"/>
        <v>0</v>
      </c>
      <c r="BF17" s="26">
        <v>0</v>
      </c>
      <c r="BG17" s="26">
        <v>0</v>
      </c>
      <c r="BH17" s="26">
        <v>0</v>
      </c>
      <c r="BI17" s="26"/>
      <c r="BJ17" s="26"/>
      <c r="BK17" s="26"/>
      <c r="BL17" s="26"/>
      <c r="BM17" s="26"/>
      <c r="BN17" s="26"/>
      <c r="BO17" s="26"/>
      <c r="BP17" s="26"/>
      <c r="BQ17" s="26"/>
      <c r="BR17" s="26"/>
      <c r="BS17" s="26"/>
      <c r="BT17" s="27"/>
      <c r="BU17" s="70"/>
      <c r="BV17" s="184">
        <f t="shared" si="6"/>
        <v>0</v>
      </c>
      <c r="BW17" s="81">
        <v>0</v>
      </c>
      <c r="BX17" s="81">
        <v>0</v>
      </c>
    </row>
    <row r="18" spans="2:76" x14ac:dyDescent="0.25">
      <c r="B18" s="895"/>
      <c r="C18" s="167" t="s">
        <v>40</v>
      </c>
      <c r="D18" s="167"/>
      <c r="E18" s="898"/>
      <c r="F18" s="152" t="s">
        <v>66</v>
      </c>
      <c r="G18" s="531">
        <f t="shared" si="24"/>
        <v>0</v>
      </c>
      <c r="H18" s="390">
        <v>0</v>
      </c>
      <c r="I18" s="390">
        <v>0</v>
      </c>
      <c r="J18" s="390">
        <v>0</v>
      </c>
      <c r="K18" s="390" t="s">
        <v>914</v>
      </c>
      <c r="L18" s="390" t="s">
        <v>914</v>
      </c>
      <c r="M18" s="390" t="s">
        <v>914</v>
      </c>
      <c r="N18" s="390" t="s">
        <v>914</v>
      </c>
      <c r="O18" s="390" t="s">
        <v>914</v>
      </c>
      <c r="P18" s="390" t="s">
        <v>914</v>
      </c>
      <c r="Q18" s="390" t="s">
        <v>914</v>
      </c>
      <c r="R18" s="390" t="s">
        <v>914</v>
      </c>
      <c r="S18" s="390" t="s">
        <v>914</v>
      </c>
      <c r="T18" s="390" t="s">
        <v>914</v>
      </c>
      <c r="U18" s="390" t="s">
        <v>914</v>
      </c>
      <c r="V18" s="465" t="s">
        <v>914</v>
      </c>
      <c r="W18" s="486" t="s">
        <v>914</v>
      </c>
      <c r="X18" s="594">
        <f t="shared" si="25"/>
        <v>0</v>
      </c>
      <c r="Y18" s="390">
        <v>0</v>
      </c>
      <c r="Z18" s="390">
        <v>0</v>
      </c>
      <c r="AA18" s="390">
        <v>0</v>
      </c>
      <c r="AB18" s="390" t="s">
        <v>914</v>
      </c>
      <c r="AC18" s="390" t="s">
        <v>914</v>
      </c>
      <c r="AD18" s="390" t="s">
        <v>914</v>
      </c>
      <c r="AE18" s="390" t="s">
        <v>914</v>
      </c>
      <c r="AF18" s="390" t="s">
        <v>914</v>
      </c>
      <c r="AG18" s="390" t="s">
        <v>914</v>
      </c>
      <c r="AH18" s="390" t="s">
        <v>914</v>
      </c>
      <c r="AI18" s="390" t="s">
        <v>914</v>
      </c>
      <c r="AJ18" s="390" t="s">
        <v>914</v>
      </c>
      <c r="AK18" s="390" t="s">
        <v>914</v>
      </c>
      <c r="AL18" s="390" t="s">
        <v>914</v>
      </c>
      <c r="AM18" s="465" t="s">
        <v>914</v>
      </c>
      <c r="AN18" s="519">
        <f t="shared" si="27"/>
        <v>0</v>
      </c>
      <c r="AO18" s="26">
        <v>0</v>
      </c>
      <c r="AP18" s="26">
        <v>0</v>
      </c>
      <c r="AQ18" s="26">
        <v>0</v>
      </c>
      <c r="AR18" s="26"/>
      <c r="AS18" s="26"/>
      <c r="AT18" s="26"/>
      <c r="AU18" s="26"/>
      <c r="AV18" s="26"/>
      <c r="AW18" s="26"/>
      <c r="AX18" s="26"/>
      <c r="AY18" s="26"/>
      <c r="AZ18" s="26"/>
      <c r="BA18" s="26"/>
      <c r="BB18" s="26"/>
      <c r="BC18" s="27"/>
      <c r="BD18" s="114"/>
      <c r="BE18" s="519">
        <f t="shared" si="26"/>
        <v>0</v>
      </c>
      <c r="BF18" s="26">
        <v>0</v>
      </c>
      <c r="BG18" s="26">
        <v>0</v>
      </c>
      <c r="BH18" s="26">
        <v>0</v>
      </c>
      <c r="BI18" s="26"/>
      <c r="BJ18" s="26"/>
      <c r="BK18" s="26"/>
      <c r="BL18" s="26"/>
      <c r="BM18" s="26"/>
      <c r="BN18" s="26"/>
      <c r="BO18" s="26"/>
      <c r="BP18" s="26"/>
      <c r="BQ18" s="26"/>
      <c r="BR18" s="26"/>
      <c r="BS18" s="26"/>
      <c r="BT18" s="27"/>
      <c r="BU18" s="70"/>
      <c r="BV18" s="184">
        <f t="shared" si="6"/>
        <v>0</v>
      </c>
      <c r="BW18" s="81">
        <v>0</v>
      </c>
      <c r="BX18" s="81">
        <v>0</v>
      </c>
    </row>
    <row r="19" spans="2:76" ht="25.5" x14ac:dyDescent="0.25">
      <c r="B19" s="895"/>
      <c r="C19" s="167" t="s">
        <v>41</v>
      </c>
      <c r="D19" s="167"/>
      <c r="E19" s="898"/>
      <c r="F19" s="152" t="s">
        <v>68</v>
      </c>
      <c r="G19" s="531">
        <f t="shared" si="24"/>
        <v>0</v>
      </c>
      <c r="H19" s="390">
        <v>0</v>
      </c>
      <c r="I19" s="390">
        <v>0</v>
      </c>
      <c r="J19" s="390">
        <v>0</v>
      </c>
      <c r="K19" s="390" t="s">
        <v>914</v>
      </c>
      <c r="L19" s="390" t="s">
        <v>914</v>
      </c>
      <c r="M19" s="390" t="s">
        <v>914</v>
      </c>
      <c r="N19" s="390" t="s">
        <v>914</v>
      </c>
      <c r="O19" s="390" t="s">
        <v>914</v>
      </c>
      <c r="P19" s="390" t="s">
        <v>914</v>
      </c>
      <c r="Q19" s="390" t="s">
        <v>914</v>
      </c>
      <c r="R19" s="390" t="s">
        <v>914</v>
      </c>
      <c r="S19" s="390" t="s">
        <v>914</v>
      </c>
      <c r="T19" s="390" t="s">
        <v>914</v>
      </c>
      <c r="U19" s="390" t="s">
        <v>914</v>
      </c>
      <c r="V19" s="465" t="s">
        <v>914</v>
      </c>
      <c r="W19" s="486" t="s">
        <v>914</v>
      </c>
      <c r="X19" s="594">
        <f t="shared" si="25"/>
        <v>0</v>
      </c>
      <c r="Y19" s="390">
        <v>0</v>
      </c>
      <c r="Z19" s="390">
        <v>0</v>
      </c>
      <c r="AA19" s="390">
        <v>0</v>
      </c>
      <c r="AB19" s="390" t="s">
        <v>914</v>
      </c>
      <c r="AC19" s="390" t="s">
        <v>914</v>
      </c>
      <c r="AD19" s="390" t="s">
        <v>914</v>
      </c>
      <c r="AE19" s="390" t="s">
        <v>914</v>
      </c>
      <c r="AF19" s="390" t="s">
        <v>914</v>
      </c>
      <c r="AG19" s="390" t="s">
        <v>914</v>
      </c>
      <c r="AH19" s="390" t="s">
        <v>914</v>
      </c>
      <c r="AI19" s="390" t="s">
        <v>914</v>
      </c>
      <c r="AJ19" s="390" t="s">
        <v>914</v>
      </c>
      <c r="AK19" s="390" t="s">
        <v>914</v>
      </c>
      <c r="AL19" s="390" t="s">
        <v>914</v>
      </c>
      <c r="AM19" s="465" t="s">
        <v>914</v>
      </c>
      <c r="AN19" s="519">
        <f t="shared" si="27"/>
        <v>0</v>
      </c>
      <c r="AO19" s="26">
        <v>0</v>
      </c>
      <c r="AP19" s="26">
        <v>0</v>
      </c>
      <c r="AQ19" s="26">
        <v>0</v>
      </c>
      <c r="AR19" s="26"/>
      <c r="AS19" s="26"/>
      <c r="AT19" s="26"/>
      <c r="AU19" s="26"/>
      <c r="AV19" s="26"/>
      <c r="AW19" s="26"/>
      <c r="AX19" s="26"/>
      <c r="AY19" s="26"/>
      <c r="AZ19" s="26"/>
      <c r="BA19" s="26"/>
      <c r="BB19" s="26"/>
      <c r="BC19" s="27"/>
      <c r="BD19" s="114"/>
      <c r="BE19" s="519">
        <f t="shared" si="26"/>
        <v>0</v>
      </c>
      <c r="BF19" s="26">
        <v>0</v>
      </c>
      <c r="BG19" s="26">
        <v>0</v>
      </c>
      <c r="BH19" s="26">
        <v>0</v>
      </c>
      <c r="BI19" s="26"/>
      <c r="BJ19" s="26"/>
      <c r="BK19" s="26"/>
      <c r="BL19" s="26"/>
      <c r="BM19" s="26"/>
      <c r="BN19" s="26"/>
      <c r="BO19" s="26"/>
      <c r="BP19" s="26"/>
      <c r="BQ19" s="26"/>
      <c r="BR19" s="26"/>
      <c r="BS19" s="26"/>
      <c r="BT19" s="27"/>
      <c r="BU19" s="70"/>
      <c r="BV19" s="184">
        <f t="shared" si="6"/>
        <v>0</v>
      </c>
      <c r="BW19" s="81">
        <v>0</v>
      </c>
      <c r="BX19" s="81">
        <v>0</v>
      </c>
    </row>
    <row r="20" spans="2:76" ht="25.5" x14ac:dyDescent="0.25">
      <c r="B20" s="895"/>
      <c r="C20" s="167" t="s">
        <v>42</v>
      </c>
      <c r="D20" s="167"/>
      <c r="E20" s="898"/>
      <c r="F20" s="152" t="s">
        <v>70</v>
      </c>
      <c r="G20" s="531">
        <f t="shared" si="24"/>
        <v>0</v>
      </c>
      <c r="H20" s="390">
        <v>0</v>
      </c>
      <c r="I20" s="390">
        <v>0</v>
      </c>
      <c r="J20" s="390">
        <v>0</v>
      </c>
      <c r="K20" s="390" t="s">
        <v>914</v>
      </c>
      <c r="L20" s="390" t="s">
        <v>914</v>
      </c>
      <c r="M20" s="390" t="s">
        <v>914</v>
      </c>
      <c r="N20" s="390" t="s">
        <v>914</v>
      </c>
      <c r="O20" s="390" t="s">
        <v>914</v>
      </c>
      <c r="P20" s="390" t="s">
        <v>914</v>
      </c>
      <c r="Q20" s="390" t="s">
        <v>914</v>
      </c>
      <c r="R20" s="390" t="s">
        <v>914</v>
      </c>
      <c r="S20" s="390" t="s">
        <v>914</v>
      </c>
      <c r="T20" s="390" t="s">
        <v>914</v>
      </c>
      <c r="U20" s="390" t="s">
        <v>914</v>
      </c>
      <c r="V20" s="465" t="s">
        <v>914</v>
      </c>
      <c r="W20" s="486" t="s">
        <v>914</v>
      </c>
      <c r="X20" s="594">
        <f t="shared" si="25"/>
        <v>0</v>
      </c>
      <c r="Y20" s="390">
        <v>0</v>
      </c>
      <c r="Z20" s="390">
        <v>0</v>
      </c>
      <c r="AA20" s="390">
        <v>0</v>
      </c>
      <c r="AB20" s="390" t="s">
        <v>914</v>
      </c>
      <c r="AC20" s="390" t="s">
        <v>914</v>
      </c>
      <c r="AD20" s="390" t="s">
        <v>914</v>
      </c>
      <c r="AE20" s="390" t="s">
        <v>914</v>
      </c>
      <c r="AF20" s="390" t="s">
        <v>914</v>
      </c>
      <c r="AG20" s="390" t="s">
        <v>914</v>
      </c>
      <c r="AH20" s="390" t="s">
        <v>914</v>
      </c>
      <c r="AI20" s="390" t="s">
        <v>914</v>
      </c>
      <c r="AJ20" s="390" t="s">
        <v>914</v>
      </c>
      <c r="AK20" s="390" t="s">
        <v>914</v>
      </c>
      <c r="AL20" s="390" t="s">
        <v>914</v>
      </c>
      <c r="AM20" s="465" t="s">
        <v>914</v>
      </c>
      <c r="AN20" s="519">
        <f t="shared" si="27"/>
        <v>0</v>
      </c>
      <c r="AO20" s="26">
        <v>0</v>
      </c>
      <c r="AP20" s="26">
        <v>0</v>
      </c>
      <c r="AQ20" s="26">
        <v>0</v>
      </c>
      <c r="AR20" s="26"/>
      <c r="AS20" s="26"/>
      <c r="AT20" s="26"/>
      <c r="AU20" s="26"/>
      <c r="AV20" s="26"/>
      <c r="AW20" s="26"/>
      <c r="AX20" s="26"/>
      <c r="AY20" s="26"/>
      <c r="AZ20" s="26"/>
      <c r="BA20" s="26"/>
      <c r="BB20" s="26"/>
      <c r="BC20" s="27"/>
      <c r="BD20" s="114"/>
      <c r="BE20" s="519">
        <f t="shared" si="26"/>
        <v>0</v>
      </c>
      <c r="BF20" s="26">
        <v>0</v>
      </c>
      <c r="BG20" s="26">
        <v>0</v>
      </c>
      <c r="BH20" s="26">
        <v>0</v>
      </c>
      <c r="BI20" s="26"/>
      <c r="BJ20" s="26"/>
      <c r="BK20" s="26"/>
      <c r="BL20" s="26"/>
      <c r="BM20" s="26"/>
      <c r="BN20" s="26"/>
      <c r="BO20" s="26"/>
      <c r="BP20" s="26"/>
      <c r="BQ20" s="26"/>
      <c r="BR20" s="26"/>
      <c r="BS20" s="26"/>
      <c r="BT20" s="27"/>
      <c r="BU20" s="70"/>
      <c r="BV20" s="184">
        <f t="shared" si="6"/>
        <v>0</v>
      </c>
      <c r="BW20" s="81">
        <v>0</v>
      </c>
      <c r="BX20" s="81">
        <v>0</v>
      </c>
    </row>
    <row r="21" spans="2:76" x14ac:dyDescent="0.25">
      <c r="B21" s="895"/>
      <c r="C21" s="167" t="s">
        <v>43</v>
      </c>
      <c r="D21" s="167"/>
      <c r="E21" s="898"/>
      <c r="F21" s="152" t="s">
        <v>72</v>
      </c>
      <c r="G21" s="531">
        <f t="shared" si="24"/>
        <v>96.46</v>
      </c>
      <c r="H21" s="390">
        <v>96.46</v>
      </c>
      <c r="I21" s="390">
        <v>0</v>
      </c>
      <c r="J21" s="390">
        <v>0</v>
      </c>
      <c r="K21" s="390" t="s">
        <v>914</v>
      </c>
      <c r="L21" s="390" t="s">
        <v>914</v>
      </c>
      <c r="M21" s="390" t="s">
        <v>914</v>
      </c>
      <c r="N21" s="390" t="s">
        <v>914</v>
      </c>
      <c r="O21" s="390" t="s">
        <v>914</v>
      </c>
      <c r="P21" s="390" t="s">
        <v>914</v>
      </c>
      <c r="Q21" s="390" t="s">
        <v>914</v>
      </c>
      <c r="R21" s="390" t="s">
        <v>914</v>
      </c>
      <c r="S21" s="390" t="s">
        <v>914</v>
      </c>
      <c r="T21" s="390" t="s">
        <v>914</v>
      </c>
      <c r="U21" s="390" t="s">
        <v>914</v>
      </c>
      <c r="V21" s="465" t="s">
        <v>914</v>
      </c>
      <c r="W21" s="486" t="s">
        <v>914</v>
      </c>
      <c r="X21" s="594">
        <f t="shared" si="25"/>
        <v>0</v>
      </c>
      <c r="Y21" s="390">
        <v>0</v>
      </c>
      <c r="Z21" s="390">
        <v>0</v>
      </c>
      <c r="AA21" s="390">
        <v>0</v>
      </c>
      <c r="AB21" s="390" t="s">
        <v>914</v>
      </c>
      <c r="AC21" s="390" t="s">
        <v>914</v>
      </c>
      <c r="AD21" s="390" t="s">
        <v>914</v>
      </c>
      <c r="AE21" s="390" t="s">
        <v>914</v>
      </c>
      <c r="AF21" s="390" t="s">
        <v>914</v>
      </c>
      <c r="AG21" s="390" t="s">
        <v>914</v>
      </c>
      <c r="AH21" s="390" t="s">
        <v>914</v>
      </c>
      <c r="AI21" s="390" t="s">
        <v>914</v>
      </c>
      <c r="AJ21" s="390" t="s">
        <v>914</v>
      </c>
      <c r="AK21" s="390" t="s">
        <v>914</v>
      </c>
      <c r="AL21" s="390" t="s">
        <v>914</v>
      </c>
      <c r="AM21" s="465" t="s">
        <v>914</v>
      </c>
      <c r="AN21" s="519">
        <f t="shared" si="27"/>
        <v>0</v>
      </c>
      <c r="AO21" s="26">
        <v>0</v>
      </c>
      <c r="AP21" s="26">
        <v>0</v>
      </c>
      <c r="AQ21" s="26">
        <v>0</v>
      </c>
      <c r="AR21" s="26"/>
      <c r="AS21" s="26"/>
      <c r="AT21" s="26"/>
      <c r="AU21" s="26"/>
      <c r="AV21" s="26"/>
      <c r="AW21" s="26"/>
      <c r="AX21" s="26"/>
      <c r="AY21" s="26"/>
      <c r="AZ21" s="26"/>
      <c r="BA21" s="26"/>
      <c r="BB21" s="26"/>
      <c r="BC21" s="27"/>
      <c r="BD21" s="114"/>
      <c r="BE21" s="519">
        <f t="shared" si="26"/>
        <v>0</v>
      </c>
      <c r="BF21" s="26">
        <v>0</v>
      </c>
      <c r="BG21" s="26">
        <v>0</v>
      </c>
      <c r="BH21" s="26">
        <v>0</v>
      </c>
      <c r="BI21" s="26"/>
      <c r="BJ21" s="26"/>
      <c r="BK21" s="26"/>
      <c r="BL21" s="26"/>
      <c r="BM21" s="26"/>
      <c r="BN21" s="26"/>
      <c r="BO21" s="26"/>
      <c r="BP21" s="26"/>
      <c r="BQ21" s="26"/>
      <c r="BR21" s="26"/>
      <c r="BS21" s="26"/>
      <c r="BT21" s="27"/>
      <c r="BU21" s="70"/>
      <c r="BV21" s="184">
        <f t="shared" si="6"/>
        <v>-96.46</v>
      </c>
      <c r="BW21" s="81">
        <v>0</v>
      </c>
      <c r="BX21" s="81">
        <v>0</v>
      </c>
    </row>
    <row r="22" spans="2:76" x14ac:dyDescent="0.25">
      <c r="B22" s="895"/>
      <c r="C22" s="167" t="s">
        <v>44</v>
      </c>
      <c r="D22" s="167"/>
      <c r="E22" s="898"/>
      <c r="F22" s="152" t="s">
        <v>74</v>
      </c>
      <c r="G22" s="531">
        <f t="shared" si="24"/>
        <v>0</v>
      </c>
      <c r="H22" s="390">
        <v>0</v>
      </c>
      <c r="I22" s="390">
        <v>0</v>
      </c>
      <c r="J22" s="390">
        <v>0</v>
      </c>
      <c r="K22" s="390" t="s">
        <v>914</v>
      </c>
      <c r="L22" s="390" t="s">
        <v>914</v>
      </c>
      <c r="M22" s="390" t="s">
        <v>914</v>
      </c>
      <c r="N22" s="390" t="s">
        <v>914</v>
      </c>
      <c r="O22" s="390" t="s">
        <v>914</v>
      </c>
      <c r="P22" s="390" t="s">
        <v>914</v>
      </c>
      <c r="Q22" s="390" t="s">
        <v>914</v>
      </c>
      <c r="R22" s="390" t="s">
        <v>914</v>
      </c>
      <c r="S22" s="390" t="s">
        <v>914</v>
      </c>
      <c r="T22" s="390" t="s">
        <v>914</v>
      </c>
      <c r="U22" s="390" t="s">
        <v>914</v>
      </c>
      <c r="V22" s="465" t="s">
        <v>914</v>
      </c>
      <c r="W22" s="486" t="s">
        <v>914</v>
      </c>
      <c r="X22" s="594">
        <f t="shared" si="25"/>
        <v>0</v>
      </c>
      <c r="Y22" s="390">
        <v>0</v>
      </c>
      <c r="Z22" s="390">
        <v>0</v>
      </c>
      <c r="AA22" s="390">
        <v>0</v>
      </c>
      <c r="AB22" s="390" t="s">
        <v>914</v>
      </c>
      <c r="AC22" s="390" t="s">
        <v>914</v>
      </c>
      <c r="AD22" s="390" t="s">
        <v>914</v>
      </c>
      <c r="AE22" s="390" t="s">
        <v>914</v>
      </c>
      <c r="AF22" s="390" t="s">
        <v>914</v>
      </c>
      <c r="AG22" s="390" t="s">
        <v>914</v>
      </c>
      <c r="AH22" s="390" t="s">
        <v>914</v>
      </c>
      <c r="AI22" s="390" t="s">
        <v>914</v>
      </c>
      <c r="AJ22" s="390" t="s">
        <v>914</v>
      </c>
      <c r="AK22" s="390" t="s">
        <v>914</v>
      </c>
      <c r="AL22" s="390" t="s">
        <v>914</v>
      </c>
      <c r="AM22" s="465" t="s">
        <v>914</v>
      </c>
      <c r="AN22" s="519">
        <f t="shared" si="27"/>
        <v>0</v>
      </c>
      <c r="AO22" s="26">
        <v>0</v>
      </c>
      <c r="AP22" s="26">
        <v>0</v>
      </c>
      <c r="AQ22" s="26">
        <v>0</v>
      </c>
      <c r="AR22" s="26"/>
      <c r="AS22" s="26"/>
      <c r="AT22" s="26"/>
      <c r="AU22" s="26"/>
      <c r="AV22" s="26"/>
      <c r="AW22" s="26"/>
      <c r="AX22" s="26"/>
      <c r="AY22" s="26"/>
      <c r="AZ22" s="26"/>
      <c r="BA22" s="26"/>
      <c r="BB22" s="26"/>
      <c r="BC22" s="27"/>
      <c r="BD22" s="114"/>
      <c r="BE22" s="519">
        <f t="shared" si="26"/>
        <v>0</v>
      </c>
      <c r="BF22" s="26">
        <v>0</v>
      </c>
      <c r="BG22" s="26">
        <v>0</v>
      </c>
      <c r="BH22" s="26">
        <v>0</v>
      </c>
      <c r="BI22" s="26"/>
      <c r="BJ22" s="26"/>
      <c r="BK22" s="26"/>
      <c r="BL22" s="26"/>
      <c r="BM22" s="26"/>
      <c r="BN22" s="26"/>
      <c r="BO22" s="26"/>
      <c r="BP22" s="26"/>
      <c r="BQ22" s="26"/>
      <c r="BR22" s="26"/>
      <c r="BS22" s="26"/>
      <c r="BT22" s="27"/>
      <c r="BU22" s="70"/>
      <c r="BV22" s="184">
        <f t="shared" si="6"/>
        <v>0</v>
      </c>
      <c r="BW22" s="81">
        <v>0</v>
      </c>
      <c r="BX22" s="81">
        <v>0</v>
      </c>
    </row>
    <row r="23" spans="2:76" x14ac:dyDescent="0.25">
      <c r="B23" s="895"/>
      <c r="C23" s="167" t="s">
        <v>45</v>
      </c>
      <c r="D23" s="167"/>
      <c r="E23" s="898"/>
      <c r="F23" s="152" t="s">
        <v>76</v>
      </c>
      <c r="G23" s="531">
        <f t="shared" si="24"/>
        <v>0</v>
      </c>
      <c r="H23" s="390">
        <v>0</v>
      </c>
      <c r="I23" s="390">
        <v>0</v>
      </c>
      <c r="J23" s="390">
        <v>0</v>
      </c>
      <c r="K23" s="390" t="s">
        <v>914</v>
      </c>
      <c r="L23" s="390" t="s">
        <v>914</v>
      </c>
      <c r="M23" s="390" t="s">
        <v>914</v>
      </c>
      <c r="N23" s="390" t="s">
        <v>914</v>
      </c>
      <c r="O23" s="390" t="s">
        <v>914</v>
      </c>
      <c r="P23" s="390" t="s">
        <v>914</v>
      </c>
      <c r="Q23" s="390" t="s">
        <v>914</v>
      </c>
      <c r="R23" s="390" t="s">
        <v>914</v>
      </c>
      <c r="S23" s="390" t="s">
        <v>914</v>
      </c>
      <c r="T23" s="390" t="s">
        <v>914</v>
      </c>
      <c r="U23" s="390" t="s">
        <v>914</v>
      </c>
      <c r="V23" s="465" t="s">
        <v>914</v>
      </c>
      <c r="W23" s="486" t="s">
        <v>914</v>
      </c>
      <c r="X23" s="594">
        <f t="shared" si="25"/>
        <v>0</v>
      </c>
      <c r="Y23" s="390">
        <v>0</v>
      </c>
      <c r="Z23" s="390">
        <v>0</v>
      </c>
      <c r="AA23" s="390">
        <v>0</v>
      </c>
      <c r="AB23" s="390" t="s">
        <v>914</v>
      </c>
      <c r="AC23" s="390" t="s">
        <v>914</v>
      </c>
      <c r="AD23" s="390" t="s">
        <v>914</v>
      </c>
      <c r="AE23" s="390" t="s">
        <v>914</v>
      </c>
      <c r="AF23" s="390" t="s">
        <v>914</v>
      </c>
      <c r="AG23" s="390" t="s">
        <v>914</v>
      </c>
      <c r="AH23" s="390" t="s">
        <v>914</v>
      </c>
      <c r="AI23" s="390" t="s">
        <v>914</v>
      </c>
      <c r="AJ23" s="390" t="s">
        <v>914</v>
      </c>
      <c r="AK23" s="390" t="s">
        <v>914</v>
      </c>
      <c r="AL23" s="390" t="s">
        <v>914</v>
      </c>
      <c r="AM23" s="465" t="s">
        <v>914</v>
      </c>
      <c r="AN23" s="519">
        <f t="shared" si="27"/>
        <v>0</v>
      </c>
      <c r="AO23" s="26">
        <v>0</v>
      </c>
      <c r="AP23" s="26">
        <v>0</v>
      </c>
      <c r="AQ23" s="26">
        <v>0</v>
      </c>
      <c r="AR23" s="26"/>
      <c r="AS23" s="26"/>
      <c r="AT23" s="26"/>
      <c r="AU23" s="26"/>
      <c r="AV23" s="26"/>
      <c r="AW23" s="26"/>
      <c r="AX23" s="26"/>
      <c r="AY23" s="26"/>
      <c r="AZ23" s="26"/>
      <c r="BA23" s="26"/>
      <c r="BB23" s="26"/>
      <c r="BC23" s="27"/>
      <c r="BD23" s="114"/>
      <c r="BE23" s="519">
        <f t="shared" si="26"/>
        <v>0</v>
      </c>
      <c r="BF23" s="26">
        <v>0</v>
      </c>
      <c r="BG23" s="26">
        <v>0</v>
      </c>
      <c r="BH23" s="26">
        <v>0</v>
      </c>
      <c r="BI23" s="26"/>
      <c r="BJ23" s="26"/>
      <c r="BK23" s="26"/>
      <c r="BL23" s="26"/>
      <c r="BM23" s="26"/>
      <c r="BN23" s="26"/>
      <c r="BO23" s="26"/>
      <c r="BP23" s="26"/>
      <c r="BQ23" s="26"/>
      <c r="BR23" s="26"/>
      <c r="BS23" s="26"/>
      <c r="BT23" s="27"/>
      <c r="BU23" s="70"/>
      <c r="BV23" s="184">
        <f t="shared" si="6"/>
        <v>0</v>
      </c>
      <c r="BW23" s="81">
        <v>0</v>
      </c>
      <c r="BX23" s="81">
        <v>0</v>
      </c>
    </row>
    <row r="24" spans="2:76" x14ac:dyDescent="0.25">
      <c r="B24" s="895"/>
      <c r="C24" s="167" t="s">
        <v>46</v>
      </c>
      <c r="D24" s="167"/>
      <c r="E24" s="898"/>
      <c r="F24" s="152" t="s">
        <v>78</v>
      </c>
      <c r="G24" s="531">
        <f t="shared" si="24"/>
        <v>0</v>
      </c>
      <c r="H24" s="390">
        <v>0</v>
      </c>
      <c r="I24" s="390">
        <v>0</v>
      </c>
      <c r="J24" s="390">
        <v>0</v>
      </c>
      <c r="K24" s="390" t="s">
        <v>914</v>
      </c>
      <c r="L24" s="390" t="s">
        <v>914</v>
      </c>
      <c r="M24" s="390" t="s">
        <v>914</v>
      </c>
      <c r="N24" s="390" t="s">
        <v>914</v>
      </c>
      <c r="O24" s="390" t="s">
        <v>914</v>
      </c>
      <c r="P24" s="390" t="s">
        <v>914</v>
      </c>
      <c r="Q24" s="390" t="s">
        <v>914</v>
      </c>
      <c r="R24" s="390" t="s">
        <v>914</v>
      </c>
      <c r="S24" s="390" t="s">
        <v>914</v>
      </c>
      <c r="T24" s="390" t="s">
        <v>914</v>
      </c>
      <c r="U24" s="390" t="s">
        <v>914</v>
      </c>
      <c r="V24" s="465" t="s">
        <v>914</v>
      </c>
      <c r="W24" s="486" t="s">
        <v>914</v>
      </c>
      <c r="X24" s="594">
        <f t="shared" si="25"/>
        <v>0</v>
      </c>
      <c r="Y24" s="390">
        <v>0</v>
      </c>
      <c r="Z24" s="390">
        <v>0</v>
      </c>
      <c r="AA24" s="390">
        <v>0</v>
      </c>
      <c r="AB24" s="390" t="s">
        <v>914</v>
      </c>
      <c r="AC24" s="390" t="s">
        <v>914</v>
      </c>
      <c r="AD24" s="390" t="s">
        <v>914</v>
      </c>
      <c r="AE24" s="390" t="s">
        <v>914</v>
      </c>
      <c r="AF24" s="390" t="s">
        <v>914</v>
      </c>
      <c r="AG24" s="390" t="s">
        <v>914</v>
      </c>
      <c r="AH24" s="390" t="s">
        <v>914</v>
      </c>
      <c r="AI24" s="390" t="s">
        <v>914</v>
      </c>
      <c r="AJ24" s="390" t="s">
        <v>914</v>
      </c>
      <c r="AK24" s="390" t="s">
        <v>914</v>
      </c>
      <c r="AL24" s="390" t="s">
        <v>914</v>
      </c>
      <c r="AM24" s="465" t="s">
        <v>914</v>
      </c>
      <c r="AN24" s="519">
        <f t="shared" si="27"/>
        <v>0</v>
      </c>
      <c r="AO24" s="26">
        <v>0</v>
      </c>
      <c r="AP24" s="26">
        <v>0</v>
      </c>
      <c r="AQ24" s="26">
        <v>0</v>
      </c>
      <c r="AR24" s="26"/>
      <c r="AS24" s="26"/>
      <c r="AT24" s="26"/>
      <c r="AU24" s="26"/>
      <c r="AV24" s="26"/>
      <c r="AW24" s="26"/>
      <c r="AX24" s="26"/>
      <c r="AY24" s="26"/>
      <c r="AZ24" s="26"/>
      <c r="BA24" s="26"/>
      <c r="BB24" s="26"/>
      <c r="BC24" s="27"/>
      <c r="BD24" s="114"/>
      <c r="BE24" s="519">
        <f t="shared" si="26"/>
        <v>0</v>
      </c>
      <c r="BF24" s="26">
        <v>0</v>
      </c>
      <c r="BG24" s="26">
        <v>0</v>
      </c>
      <c r="BH24" s="26">
        <v>0</v>
      </c>
      <c r="BI24" s="26"/>
      <c r="BJ24" s="26"/>
      <c r="BK24" s="26"/>
      <c r="BL24" s="26"/>
      <c r="BM24" s="26"/>
      <c r="BN24" s="26"/>
      <c r="BO24" s="26"/>
      <c r="BP24" s="26"/>
      <c r="BQ24" s="26"/>
      <c r="BR24" s="26"/>
      <c r="BS24" s="26"/>
      <c r="BT24" s="27"/>
      <c r="BU24" s="70"/>
      <c r="BV24" s="184">
        <f t="shared" si="6"/>
        <v>0</v>
      </c>
      <c r="BW24" s="81">
        <v>0</v>
      </c>
      <c r="BX24" s="81">
        <v>0</v>
      </c>
    </row>
    <row r="25" spans="2:76" x14ac:dyDescent="0.25">
      <c r="B25" s="895"/>
      <c r="C25" s="167" t="s">
        <v>47</v>
      </c>
      <c r="D25" s="167"/>
      <c r="E25" s="898"/>
      <c r="F25" s="152" t="s">
        <v>80</v>
      </c>
      <c r="G25" s="531">
        <f t="shared" si="24"/>
        <v>0</v>
      </c>
      <c r="H25" s="390">
        <v>0</v>
      </c>
      <c r="I25" s="390">
        <v>0</v>
      </c>
      <c r="J25" s="390">
        <v>0</v>
      </c>
      <c r="K25" s="390" t="s">
        <v>914</v>
      </c>
      <c r="L25" s="390" t="s">
        <v>914</v>
      </c>
      <c r="M25" s="390" t="s">
        <v>914</v>
      </c>
      <c r="N25" s="390" t="s">
        <v>914</v>
      </c>
      <c r="O25" s="390" t="s">
        <v>914</v>
      </c>
      <c r="P25" s="390" t="s">
        <v>914</v>
      </c>
      <c r="Q25" s="390" t="s">
        <v>914</v>
      </c>
      <c r="R25" s="390" t="s">
        <v>914</v>
      </c>
      <c r="S25" s="390" t="s">
        <v>914</v>
      </c>
      <c r="T25" s="390" t="s">
        <v>914</v>
      </c>
      <c r="U25" s="390" t="s">
        <v>914</v>
      </c>
      <c r="V25" s="465" t="s">
        <v>914</v>
      </c>
      <c r="W25" s="486" t="s">
        <v>914</v>
      </c>
      <c r="X25" s="594">
        <f t="shared" si="25"/>
        <v>0</v>
      </c>
      <c r="Y25" s="390">
        <v>0</v>
      </c>
      <c r="Z25" s="390">
        <v>0</v>
      </c>
      <c r="AA25" s="390">
        <v>0</v>
      </c>
      <c r="AB25" s="390" t="s">
        <v>914</v>
      </c>
      <c r="AC25" s="390" t="s">
        <v>914</v>
      </c>
      <c r="AD25" s="390" t="s">
        <v>914</v>
      </c>
      <c r="AE25" s="390" t="s">
        <v>914</v>
      </c>
      <c r="AF25" s="390" t="s">
        <v>914</v>
      </c>
      <c r="AG25" s="390" t="s">
        <v>914</v>
      </c>
      <c r="AH25" s="390" t="s">
        <v>914</v>
      </c>
      <c r="AI25" s="390" t="s">
        <v>914</v>
      </c>
      <c r="AJ25" s="390" t="s">
        <v>914</v>
      </c>
      <c r="AK25" s="390" t="s">
        <v>914</v>
      </c>
      <c r="AL25" s="390" t="s">
        <v>914</v>
      </c>
      <c r="AM25" s="465" t="s">
        <v>914</v>
      </c>
      <c r="AN25" s="519">
        <f t="shared" si="27"/>
        <v>0</v>
      </c>
      <c r="AO25" s="26">
        <v>0</v>
      </c>
      <c r="AP25" s="26">
        <v>0</v>
      </c>
      <c r="AQ25" s="26">
        <v>0</v>
      </c>
      <c r="AR25" s="26"/>
      <c r="AS25" s="26"/>
      <c r="AT25" s="26"/>
      <c r="AU25" s="26"/>
      <c r="AV25" s="26"/>
      <c r="AW25" s="26"/>
      <c r="AX25" s="26"/>
      <c r="AY25" s="26"/>
      <c r="AZ25" s="26"/>
      <c r="BA25" s="26"/>
      <c r="BB25" s="26"/>
      <c r="BC25" s="27"/>
      <c r="BD25" s="114"/>
      <c r="BE25" s="519">
        <f t="shared" si="26"/>
        <v>0</v>
      </c>
      <c r="BF25" s="26">
        <v>0</v>
      </c>
      <c r="BG25" s="26">
        <v>0</v>
      </c>
      <c r="BH25" s="26">
        <v>0</v>
      </c>
      <c r="BI25" s="26"/>
      <c r="BJ25" s="26"/>
      <c r="BK25" s="26"/>
      <c r="BL25" s="26"/>
      <c r="BM25" s="26"/>
      <c r="BN25" s="26"/>
      <c r="BO25" s="26"/>
      <c r="BP25" s="26"/>
      <c r="BQ25" s="26"/>
      <c r="BR25" s="26"/>
      <c r="BS25" s="26"/>
      <c r="BT25" s="27"/>
      <c r="BU25" s="70"/>
      <c r="BV25" s="184">
        <f t="shared" si="6"/>
        <v>0</v>
      </c>
      <c r="BW25" s="81">
        <v>0</v>
      </c>
      <c r="BX25" s="81">
        <v>0</v>
      </c>
    </row>
    <row r="26" spans="2:76" x14ac:dyDescent="0.25">
      <c r="B26" s="895"/>
      <c r="C26" s="167" t="s">
        <v>48</v>
      </c>
      <c r="D26" s="167"/>
      <c r="E26" s="898"/>
      <c r="F26" s="152" t="s">
        <v>82</v>
      </c>
      <c r="G26" s="531">
        <f t="shared" si="24"/>
        <v>0</v>
      </c>
      <c r="H26" s="390">
        <v>0</v>
      </c>
      <c r="I26" s="390">
        <v>0</v>
      </c>
      <c r="J26" s="390">
        <v>0</v>
      </c>
      <c r="K26" s="390" t="s">
        <v>914</v>
      </c>
      <c r="L26" s="390" t="s">
        <v>914</v>
      </c>
      <c r="M26" s="390" t="s">
        <v>914</v>
      </c>
      <c r="N26" s="390" t="s">
        <v>914</v>
      </c>
      <c r="O26" s="390" t="s">
        <v>914</v>
      </c>
      <c r="P26" s="390" t="s">
        <v>914</v>
      </c>
      <c r="Q26" s="390" t="s">
        <v>914</v>
      </c>
      <c r="R26" s="390" t="s">
        <v>914</v>
      </c>
      <c r="S26" s="390" t="s">
        <v>914</v>
      </c>
      <c r="T26" s="390" t="s">
        <v>914</v>
      </c>
      <c r="U26" s="390" t="s">
        <v>914</v>
      </c>
      <c r="V26" s="465" t="s">
        <v>914</v>
      </c>
      <c r="W26" s="486" t="s">
        <v>914</v>
      </c>
      <c r="X26" s="594">
        <f t="shared" si="25"/>
        <v>0</v>
      </c>
      <c r="Y26" s="390">
        <v>0</v>
      </c>
      <c r="Z26" s="390">
        <v>0</v>
      </c>
      <c r="AA26" s="390">
        <v>0</v>
      </c>
      <c r="AB26" s="390" t="s">
        <v>914</v>
      </c>
      <c r="AC26" s="390" t="s">
        <v>914</v>
      </c>
      <c r="AD26" s="390" t="s">
        <v>914</v>
      </c>
      <c r="AE26" s="390" t="s">
        <v>914</v>
      </c>
      <c r="AF26" s="390" t="s">
        <v>914</v>
      </c>
      <c r="AG26" s="390" t="s">
        <v>914</v>
      </c>
      <c r="AH26" s="390" t="s">
        <v>914</v>
      </c>
      <c r="AI26" s="390" t="s">
        <v>914</v>
      </c>
      <c r="AJ26" s="390" t="s">
        <v>914</v>
      </c>
      <c r="AK26" s="390" t="s">
        <v>914</v>
      </c>
      <c r="AL26" s="390" t="s">
        <v>914</v>
      </c>
      <c r="AM26" s="465" t="s">
        <v>914</v>
      </c>
      <c r="AN26" s="519">
        <f t="shared" si="27"/>
        <v>0</v>
      </c>
      <c r="AO26" s="26">
        <v>0</v>
      </c>
      <c r="AP26" s="26">
        <v>0</v>
      </c>
      <c r="AQ26" s="26">
        <v>0</v>
      </c>
      <c r="AR26" s="26"/>
      <c r="AS26" s="26"/>
      <c r="AT26" s="26"/>
      <c r="AU26" s="26"/>
      <c r="AV26" s="26"/>
      <c r="AW26" s="26"/>
      <c r="AX26" s="26"/>
      <c r="AY26" s="26"/>
      <c r="AZ26" s="26"/>
      <c r="BA26" s="26"/>
      <c r="BB26" s="26"/>
      <c r="BC26" s="27"/>
      <c r="BD26" s="114"/>
      <c r="BE26" s="519">
        <f t="shared" si="26"/>
        <v>0</v>
      </c>
      <c r="BF26" s="26">
        <v>0</v>
      </c>
      <c r="BG26" s="26">
        <v>0</v>
      </c>
      <c r="BH26" s="26">
        <v>0</v>
      </c>
      <c r="BI26" s="26"/>
      <c r="BJ26" s="26"/>
      <c r="BK26" s="26"/>
      <c r="BL26" s="26"/>
      <c r="BM26" s="26"/>
      <c r="BN26" s="26"/>
      <c r="BO26" s="26"/>
      <c r="BP26" s="26"/>
      <c r="BQ26" s="26"/>
      <c r="BR26" s="26"/>
      <c r="BS26" s="26"/>
      <c r="BT26" s="27"/>
      <c r="BU26" s="70"/>
      <c r="BV26" s="184">
        <f t="shared" si="6"/>
        <v>0</v>
      </c>
      <c r="BW26" s="81">
        <v>0</v>
      </c>
      <c r="BX26" s="81">
        <v>0</v>
      </c>
    </row>
    <row r="27" spans="2:76" x14ac:dyDescent="0.25">
      <c r="B27" s="895"/>
      <c r="C27" s="167" t="s">
        <v>49</v>
      </c>
      <c r="D27" s="167"/>
      <c r="E27" s="898"/>
      <c r="F27" s="152" t="s">
        <v>84</v>
      </c>
      <c r="G27" s="531">
        <f t="shared" si="24"/>
        <v>652.62</v>
      </c>
      <c r="H27" s="390">
        <v>652.62</v>
      </c>
      <c r="I27" s="390">
        <v>0</v>
      </c>
      <c r="J27" s="390">
        <v>0</v>
      </c>
      <c r="K27" s="390" t="s">
        <v>914</v>
      </c>
      <c r="L27" s="390" t="s">
        <v>914</v>
      </c>
      <c r="M27" s="390" t="s">
        <v>914</v>
      </c>
      <c r="N27" s="390" t="s">
        <v>914</v>
      </c>
      <c r="O27" s="390" t="s">
        <v>914</v>
      </c>
      <c r="P27" s="390" t="s">
        <v>914</v>
      </c>
      <c r="Q27" s="390" t="s">
        <v>914</v>
      </c>
      <c r="R27" s="390" t="s">
        <v>914</v>
      </c>
      <c r="S27" s="390" t="s">
        <v>914</v>
      </c>
      <c r="T27" s="390" t="s">
        <v>914</v>
      </c>
      <c r="U27" s="390" t="s">
        <v>914</v>
      </c>
      <c r="V27" s="465" t="s">
        <v>914</v>
      </c>
      <c r="W27" s="486" t="s">
        <v>914</v>
      </c>
      <c r="X27" s="594">
        <f t="shared" si="25"/>
        <v>1000</v>
      </c>
      <c r="Y27" s="390">
        <v>1000</v>
      </c>
      <c r="Z27" s="390">
        <v>0</v>
      </c>
      <c r="AA27" s="390">
        <v>0</v>
      </c>
      <c r="AB27" s="390" t="s">
        <v>914</v>
      </c>
      <c r="AC27" s="390" t="s">
        <v>914</v>
      </c>
      <c r="AD27" s="390" t="s">
        <v>914</v>
      </c>
      <c r="AE27" s="390" t="s">
        <v>914</v>
      </c>
      <c r="AF27" s="390" t="s">
        <v>914</v>
      </c>
      <c r="AG27" s="390" t="s">
        <v>914</v>
      </c>
      <c r="AH27" s="390" t="s">
        <v>914</v>
      </c>
      <c r="AI27" s="390" t="s">
        <v>914</v>
      </c>
      <c r="AJ27" s="390" t="s">
        <v>914</v>
      </c>
      <c r="AK27" s="390" t="s">
        <v>914</v>
      </c>
      <c r="AL27" s="390" t="s">
        <v>914</v>
      </c>
      <c r="AM27" s="465" t="s">
        <v>914</v>
      </c>
      <c r="AN27" s="519">
        <f t="shared" si="27"/>
        <v>1000</v>
      </c>
      <c r="AO27" s="26">
        <v>1000</v>
      </c>
      <c r="AP27" s="26">
        <v>0</v>
      </c>
      <c r="AQ27" s="26">
        <v>0</v>
      </c>
      <c r="AR27" s="26"/>
      <c r="AS27" s="26"/>
      <c r="AT27" s="26"/>
      <c r="AU27" s="26"/>
      <c r="AV27" s="26"/>
      <c r="AW27" s="26"/>
      <c r="AX27" s="26"/>
      <c r="AY27" s="26"/>
      <c r="AZ27" s="26"/>
      <c r="BA27" s="26"/>
      <c r="BB27" s="26"/>
      <c r="BC27" s="27"/>
      <c r="BD27" s="114"/>
      <c r="BE27" s="519">
        <f t="shared" si="26"/>
        <v>2000</v>
      </c>
      <c r="BF27" s="26">
        <v>2000</v>
      </c>
      <c r="BG27" s="26">
        <v>0</v>
      </c>
      <c r="BH27" s="26">
        <v>0</v>
      </c>
      <c r="BI27" s="26"/>
      <c r="BJ27" s="26"/>
      <c r="BK27" s="26"/>
      <c r="BL27" s="26"/>
      <c r="BM27" s="26"/>
      <c r="BN27" s="26"/>
      <c r="BO27" s="26"/>
      <c r="BP27" s="26"/>
      <c r="BQ27" s="26"/>
      <c r="BR27" s="26"/>
      <c r="BS27" s="26"/>
      <c r="BT27" s="27"/>
      <c r="BU27" s="70"/>
      <c r="BV27" s="184">
        <f t="shared" si="6"/>
        <v>1347.38</v>
      </c>
      <c r="BW27" s="81">
        <v>2000</v>
      </c>
      <c r="BX27" s="81">
        <v>2000</v>
      </c>
    </row>
    <row r="28" spans="2:76" x14ac:dyDescent="0.25">
      <c r="B28" s="895"/>
      <c r="C28" s="167" t="s">
        <v>50</v>
      </c>
      <c r="D28" s="167"/>
      <c r="E28" s="898"/>
      <c r="F28" s="152" t="s">
        <v>86</v>
      </c>
      <c r="G28" s="531">
        <f t="shared" si="24"/>
        <v>3539.4900000000002</v>
      </c>
      <c r="H28" s="390">
        <v>3401.57</v>
      </c>
      <c r="I28" s="390">
        <v>137.91999999999999</v>
      </c>
      <c r="J28" s="390">
        <v>0</v>
      </c>
      <c r="K28" s="390" t="s">
        <v>914</v>
      </c>
      <c r="L28" s="390" t="s">
        <v>914</v>
      </c>
      <c r="M28" s="390" t="s">
        <v>914</v>
      </c>
      <c r="N28" s="390" t="s">
        <v>914</v>
      </c>
      <c r="O28" s="390" t="s">
        <v>914</v>
      </c>
      <c r="P28" s="390" t="s">
        <v>914</v>
      </c>
      <c r="Q28" s="390" t="s">
        <v>914</v>
      </c>
      <c r="R28" s="390" t="s">
        <v>914</v>
      </c>
      <c r="S28" s="390" t="s">
        <v>914</v>
      </c>
      <c r="T28" s="390" t="s">
        <v>914</v>
      </c>
      <c r="U28" s="390" t="s">
        <v>914</v>
      </c>
      <c r="V28" s="465" t="s">
        <v>914</v>
      </c>
      <c r="W28" s="486" t="s">
        <v>914</v>
      </c>
      <c r="X28" s="594">
        <f t="shared" si="25"/>
        <v>4000</v>
      </c>
      <c r="Y28" s="390">
        <v>4000</v>
      </c>
      <c r="Z28" s="390">
        <v>0</v>
      </c>
      <c r="AA28" s="390">
        <v>0</v>
      </c>
      <c r="AB28" s="390" t="s">
        <v>914</v>
      </c>
      <c r="AC28" s="390" t="s">
        <v>914</v>
      </c>
      <c r="AD28" s="390" t="s">
        <v>914</v>
      </c>
      <c r="AE28" s="390" t="s">
        <v>914</v>
      </c>
      <c r="AF28" s="390" t="s">
        <v>914</v>
      </c>
      <c r="AG28" s="390" t="s">
        <v>914</v>
      </c>
      <c r="AH28" s="390" t="s">
        <v>914</v>
      </c>
      <c r="AI28" s="390" t="s">
        <v>914</v>
      </c>
      <c r="AJ28" s="390" t="s">
        <v>914</v>
      </c>
      <c r="AK28" s="390" t="s">
        <v>914</v>
      </c>
      <c r="AL28" s="390" t="s">
        <v>914</v>
      </c>
      <c r="AM28" s="465" t="s">
        <v>914</v>
      </c>
      <c r="AN28" s="519">
        <f t="shared" si="27"/>
        <v>4000</v>
      </c>
      <c r="AO28" s="26">
        <v>4000</v>
      </c>
      <c r="AP28" s="26">
        <v>0</v>
      </c>
      <c r="AQ28" s="26">
        <v>0</v>
      </c>
      <c r="AR28" s="26"/>
      <c r="AS28" s="26"/>
      <c r="AT28" s="26"/>
      <c r="AU28" s="26"/>
      <c r="AV28" s="26"/>
      <c r="AW28" s="26"/>
      <c r="AX28" s="26"/>
      <c r="AY28" s="26"/>
      <c r="AZ28" s="26"/>
      <c r="BA28" s="26"/>
      <c r="BB28" s="26"/>
      <c r="BC28" s="27"/>
      <c r="BD28" s="114"/>
      <c r="BE28" s="519">
        <f t="shared" si="26"/>
        <v>7000</v>
      </c>
      <c r="BF28" s="26">
        <v>7000</v>
      </c>
      <c r="BG28" s="26">
        <v>0</v>
      </c>
      <c r="BH28" s="26">
        <v>0</v>
      </c>
      <c r="BI28" s="26"/>
      <c r="BJ28" s="26"/>
      <c r="BK28" s="26"/>
      <c r="BL28" s="26"/>
      <c r="BM28" s="26"/>
      <c r="BN28" s="26"/>
      <c r="BO28" s="26"/>
      <c r="BP28" s="26"/>
      <c r="BQ28" s="26"/>
      <c r="BR28" s="26"/>
      <c r="BS28" s="26"/>
      <c r="BT28" s="27"/>
      <c r="BU28" s="70"/>
      <c r="BV28" s="184">
        <f t="shared" si="6"/>
        <v>3460.5099999999998</v>
      </c>
      <c r="BW28" s="81">
        <v>7000</v>
      </c>
      <c r="BX28" s="81">
        <v>7000</v>
      </c>
    </row>
    <row r="29" spans="2:76" x14ac:dyDescent="0.25">
      <c r="B29" s="895"/>
      <c r="C29" s="167" t="s">
        <v>51</v>
      </c>
      <c r="D29" s="167"/>
      <c r="E29" s="898"/>
      <c r="F29" s="152" t="s">
        <v>88</v>
      </c>
      <c r="G29" s="531">
        <f t="shared" si="24"/>
        <v>0</v>
      </c>
      <c r="H29" s="390">
        <v>0</v>
      </c>
      <c r="I29" s="390">
        <v>0</v>
      </c>
      <c r="J29" s="390">
        <v>0</v>
      </c>
      <c r="K29" s="390" t="s">
        <v>914</v>
      </c>
      <c r="L29" s="390" t="s">
        <v>914</v>
      </c>
      <c r="M29" s="390" t="s">
        <v>914</v>
      </c>
      <c r="N29" s="390" t="s">
        <v>914</v>
      </c>
      <c r="O29" s="390" t="s">
        <v>914</v>
      </c>
      <c r="P29" s="390" t="s">
        <v>914</v>
      </c>
      <c r="Q29" s="390" t="s">
        <v>914</v>
      </c>
      <c r="R29" s="390" t="s">
        <v>914</v>
      </c>
      <c r="S29" s="390" t="s">
        <v>914</v>
      </c>
      <c r="T29" s="390" t="s">
        <v>914</v>
      </c>
      <c r="U29" s="390" t="s">
        <v>914</v>
      </c>
      <c r="V29" s="465" t="s">
        <v>914</v>
      </c>
      <c r="W29" s="486" t="s">
        <v>914</v>
      </c>
      <c r="X29" s="594">
        <f t="shared" si="25"/>
        <v>0</v>
      </c>
      <c r="Y29" s="390">
        <v>0</v>
      </c>
      <c r="Z29" s="390">
        <v>0</v>
      </c>
      <c r="AA29" s="390">
        <v>0</v>
      </c>
      <c r="AB29" s="390" t="s">
        <v>914</v>
      </c>
      <c r="AC29" s="390" t="s">
        <v>914</v>
      </c>
      <c r="AD29" s="390" t="s">
        <v>914</v>
      </c>
      <c r="AE29" s="390" t="s">
        <v>914</v>
      </c>
      <c r="AF29" s="390" t="s">
        <v>914</v>
      </c>
      <c r="AG29" s="390" t="s">
        <v>914</v>
      </c>
      <c r="AH29" s="390" t="s">
        <v>914</v>
      </c>
      <c r="AI29" s="390" t="s">
        <v>914</v>
      </c>
      <c r="AJ29" s="390" t="s">
        <v>914</v>
      </c>
      <c r="AK29" s="390" t="s">
        <v>914</v>
      </c>
      <c r="AL29" s="390" t="s">
        <v>914</v>
      </c>
      <c r="AM29" s="465" t="s">
        <v>914</v>
      </c>
      <c r="AN29" s="519">
        <f t="shared" si="27"/>
        <v>0</v>
      </c>
      <c r="AO29" s="26">
        <v>0</v>
      </c>
      <c r="AP29" s="26">
        <v>0</v>
      </c>
      <c r="AQ29" s="26">
        <v>0</v>
      </c>
      <c r="AR29" s="26"/>
      <c r="AS29" s="26"/>
      <c r="AT29" s="26"/>
      <c r="AU29" s="26"/>
      <c r="AV29" s="26"/>
      <c r="AW29" s="26"/>
      <c r="AX29" s="26"/>
      <c r="AY29" s="26"/>
      <c r="AZ29" s="26"/>
      <c r="BA29" s="26"/>
      <c r="BB29" s="26"/>
      <c r="BC29" s="27"/>
      <c r="BD29" s="114"/>
      <c r="BE29" s="519">
        <f t="shared" si="26"/>
        <v>0</v>
      </c>
      <c r="BF29" s="26">
        <v>0</v>
      </c>
      <c r="BG29" s="26">
        <v>0</v>
      </c>
      <c r="BH29" s="26">
        <v>0</v>
      </c>
      <c r="BI29" s="26"/>
      <c r="BJ29" s="26"/>
      <c r="BK29" s="26"/>
      <c r="BL29" s="26"/>
      <c r="BM29" s="26"/>
      <c r="BN29" s="26"/>
      <c r="BO29" s="26"/>
      <c r="BP29" s="26"/>
      <c r="BQ29" s="26"/>
      <c r="BR29" s="26"/>
      <c r="BS29" s="26"/>
      <c r="BT29" s="27"/>
      <c r="BU29" s="70"/>
      <c r="BV29" s="184">
        <f t="shared" si="6"/>
        <v>0</v>
      </c>
      <c r="BW29" s="81">
        <v>0</v>
      </c>
      <c r="BX29" s="81">
        <v>0</v>
      </c>
    </row>
    <row r="30" spans="2:76" x14ac:dyDescent="0.25">
      <c r="B30" s="895"/>
      <c r="C30" s="167" t="s">
        <v>52</v>
      </c>
      <c r="D30" s="167"/>
      <c r="E30" s="898"/>
      <c r="F30" s="152" t="s">
        <v>90</v>
      </c>
      <c r="G30" s="531">
        <f t="shared" si="24"/>
        <v>0</v>
      </c>
      <c r="H30" s="390">
        <v>0</v>
      </c>
      <c r="I30" s="390">
        <v>0</v>
      </c>
      <c r="J30" s="390">
        <v>0</v>
      </c>
      <c r="K30" s="390" t="s">
        <v>914</v>
      </c>
      <c r="L30" s="390" t="s">
        <v>914</v>
      </c>
      <c r="M30" s="390" t="s">
        <v>914</v>
      </c>
      <c r="N30" s="390" t="s">
        <v>914</v>
      </c>
      <c r="O30" s="390" t="s">
        <v>914</v>
      </c>
      <c r="P30" s="390" t="s">
        <v>914</v>
      </c>
      <c r="Q30" s="390" t="s">
        <v>914</v>
      </c>
      <c r="R30" s="390" t="s">
        <v>914</v>
      </c>
      <c r="S30" s="390" t="s">
        <v>914</v>
      </c>
      <c r="T30" s="390" t="s">
        <v>914</v>
      </c>
      <c r="U30" s="390" t="s">
        <v>914</v>
      </c>
      <c r="V30" s="465" t="s">
        <v>914</v>
      </c>
      <c r="W30" s="486" t="s">
        <v>914</v>
      </c>
      <c r="X30" s="594">
        <f t="shared" si="25"/>
        <v>0</v>
      </c>
      <c r="Y30" s="390">
        <v>0</v>
      </c>
      <c r="Z30" s="390">
        <v>0</v>
      </c>
      <c r="AA30" s="390">
        <v>0</v>
      </c>
      <c r="AB30" s="390" t="s">
        <v>914</v>
      </c>
      <c r="AC30" s="390" t="s">
        <v>914</v>
      </c>
      <c r="AD30" s="390" t="s">
        <v>914</v>
      </c>
      <c r="AE30" s="390" t="s">
        <v>914</v>
      </c>
      <c r="AF30" s="390" t="s">
        <v>914</v>
      </c>
      <c r="AG30" s="390" t="s">
        <v>914</v>
      </c>
      <c r="AH30" s="390" t="s">
        <v>914</v>
      </c>
      <c r="AI30" s="390" t="s">
        <v>914</v>
      </c>
      <c r="AJ30" s="390" t="s">
        <v>914</v>
      </c>
      <c r="AK30" s="390" t="s">
        <v>914</v>
      </c>
      <c r="AL30" s="390" t="s">
        <v>914</v>
      </c>
      <c r="AM30" s="465" t="s">
        <v>914</v>
      </c>
      <c r="AN30" s="519">
        <f t="shared" si="27"/>
        <v>0</v>
      </c>
      <c r="AO30" s="26">
        <v>0</v>
      </c>
      <c r="AP30" s="26">
        <v>0</v>
      </c>
      <c r="AQ30" s="26">
        <v>0</v>
      </c>
      <c r="AR30" s="26"/>
      <c r="AS30" s="26"/>
      <c r="AT30" s="26"/>
      <c r="AU30" s="26"/>
      <c r="AV30" s="26"/>
      <c r="AW30" s="26"/>
      <c r="AX30" s="26"/>
      <c r="AY30" s="26"/>
      <c r="AZ30" s="26"/>
      <c r="BA30" s="26"/>
      <c r="BB30" s="26"/>
      <c r="BC30" s="27"/>
      <c r="BD30" s="114"/>
      <c r="BE30" s="519">
        <f t="shared" si="26"/>
        <v>0</v>
      </c>
      <c r="BF30" s="26">
        <v>0</v>
      </c>
      <c r="BG30" s="26">
        <v>0</v>
      </c>
      <c r="BH30" s="26">
        <v>0</v>
      </c>
      <c r="BI30" s="26"/>
      <c r="BJ30" s="26"/>
      <c r="BK30" s="26"/>
      <c r="BL30" s="26"/>
      <c r="BM30" s="26"/>
      <c r="BN30" s="26"/>
      <c r="BO30" s="26"/>
      <c r="BP30" s="26"/>
      <c r="BQ30" s="26"/>
      <c r="BR30" s="26"/>
      <c r="BS30" s="26"/>
      <c r="BT30" s="27"/>
      <c r="BU30" s="70"/>
      <c r="BV30" s="184">
        <f t="shared" si="6"/>
        <v>0</v>
      </c>
      <c r="BW30" s="81">
        <v>0</v>
      </c>
      <c r="BX30" s="81">
        <v>0</v>
      </c>
    </row>
    <row r="31" spans="2:76" x14ac:dyDescent="0.25">
      <c r="B31" s="895"/>
      <c r="C31" s="167" t="s">
        <v>53</v>
      </c>
      <c r="D31" s="167"/>
      <c r="E31" s="898"/>
      <c r="F31" s="152" t="s">
        <v>92</v>
      </c>
      <c r="G31" s="531">
        <f t="shared" si="24"/>
        <v>0</v>
      </c>
      <c r="H31" s="390">
        <v>0</v>
      </c>
      <c r="I31" s="390">
        <v>0</v>
      </c>
      <c r="J31" s="390">
        <v>0</v>
      </c>
      <c r="K31" s="390" t="s">
        <v>914</v>
      </c>
      <c r="L31" s="390" t="s">
        <v>914</v>
      </c>
      <c r="M31" s="390" t="s">
        <v>914</v>
      </c>
      <c r="N31" s="390" t="s">
        <v>914</v>
      </c>
      <c r="O31" s="390" t="s">
        <v>914</v>
      </c>
      <c r="P31" s="390" t="s">
        <v>914</v>
      </c>
      <c r="Q31" s="390" t="s">
        <v>914</v>
      </c>
      <c r="R31" s="390" t="s">
        <v>914</v>
      </c>
      <c r="S31" s="390" t="s">
        <v>914</v>
      </c>
      <c r="T31" s="390" t="s">
        <v>914</v>
      </c>
      <c r="U31" s="390" t="s">
        <v>914</v>
      </c>
      <c r="V31" s="465" t="s">
        <v>914</v>
      </c>
      <c r="W31" s="486" t="s">
        <v>914</v>
      </c>
      <c r="X31" s="594">
        <f t="shared" si="25"/>
        <v>0</v>
      </c>
      <c r="Y31" s="390">
        <v>0</v>
      </c>
      <c r="Z31" s="390">
        <v>0</v>
      </c>
      <c r="AA31" s="390">
        <v>0</v>
      </c>
      <c r="AB31" s="390" t="s">
        <v>914</v>
      </c>
      <c r="AC31" s="390" t="s">
        <v>914</v>
      </c>
      <c r="AD31" s="390" t="s">
        <v>914</v>
      </c>
      <c r="AE31" s="390" t="s">
        <v>914</v>
      </c>
      <c r="AF31" s="390" t="s">
        <v>914</v>
      </c>
      <c r="AG31" s="390" t="s">
        <v>914</v>
      </c>
      <c r="AH31" s="390" t="s">
        <v>914</v>
      </c>
      <c r="AI31" s="390" t="s">
        <v>914</v>
      </c>
      <c r="AJ31" s="390" t="s">
        <v>914</v>
      </c>
      <c r="AK31" s="390" t="s">
        <v>914</v>
      </c>
      <c r="AL31" s="390" t="s">
        <v>914</v>
      </c>
      <c r="AM31" s="465" t="s">
        <v>914</v>
      </c>
      <c r="AN31" s="519">
        <f t="shared" si="27"/>
        <v>0</v>
      </c>
      <c r="AO31" s="26">
        <v>0</v>
      </c>
      <c r="AP31" s="26">
        <v>0</v>
      </c>
      <c r="AQ31" s="26">
        <v>0</v>
      </c>
      <c r="AR31" s="26"/>
      <c r="AS31" s="26"/>
      <c r="AT31" s="26"/>
      <c r="AU31" s="26"/>
      <c r="AV31" s="26"/>
      <c r="AW31" s="26"/>
      <c r="AX31" s="26"/>
      <c r="AY31" s="26"/>
      <c r="AZ31" s="26"/>
      <c r="BA31" s="26"/>
      <c r="BB31" s="26"/>
      <c r="BC31" s="27"/>
      <c r="BD31" s="114"/>
      <c r="BE31" s="519">
        <f t="shared" si="26"/>
        <v>0</v>
      </c>
      <c r="BF31" s="26">
        <v>0</v>
      </c>
      <c r="BG31" s="26">
        <v>0</v>
      </c>
      <c r="BH31" s="26">
        <v>0</v>
      </c>
      <c r="BI31" s="26"/>
      <c r="BJ31" s="26"/>
      <c r="BK31" s="26"/>
      <c r="BL31" s="26"/>
      <c r="BM31" s="26"/>
      <c r="BN31" s="26"/>
      <c r="BO31" s="26"/>
      <c r="BP31" s="26"/>
      <c r="BQ31" s="26"/>
      <c r="BR31" s="26"/>
      <c r="BS31" s="26"/>
      <c r="BT31" s="27"/>
      <c r="BU31" s="70"/>
      <c r="BV31" s="184">
        <f t="shared" si="6"/>
        <v>0</v>
      </c>
      <c r="BW31" s="81">
        <v>0</v>
      </c>
      <c r="BX31" s="81">
        <v>0</v>
      </c>
    </row>
    <row r="32" spans="2:76" x14ac:dyDescent="0.25">
      <c r="B32" s="895"/>
      <c r="C32" s="167" t="s">
        <v>54</v>
      </c>
      <c r="D32" s="167"/>
      <c r="E32" s="898"/>
      <c r="F32" s="152" t="s">
        <v>94</v>
      </c>
      <c r="G32" s="531">
        <f t="shared" si="24"/>
        <v>0</v>
      </c>
      <c r="H32" s="390">
        <v>0</v>
      </c>
      <c r="I32" s="390">
        <v>0</v>
      </c>
      <c r="J32" s="390">
        <v>0</v>
      </c>
      <c r="K32" s="390" t="s">
        <v>914</v>
      </c>
      <c r="L32" s="390" t="s">
        <v>914</v>
      </c>
      <c r="M32" s="390" t="s">
        <v>914</v>
      </c>
      <c r="N32" s="390" t="s">
        <v>914</v>
      </c>
      <c r="O32" s="390" t="s">
        <v>914</v>
      </c>
      <c r="P32" s="390" t="s">
        <v>914</v>
      </c>
      <c r="Q32" s="390" t="s">
        <v>914</v>
      </c>
      <c r="R32" s="390" t="s">
        <v>914</v>
      </c>
      <c r="S32" s="390" t="s">
        <v>914</v>
      </c>
      <c r="T32" s="390" t="s">
        <v>914</v>
      </c>
      <c r="U32" s="390" t="s">
        <v>914</v>
      </c>
      <c r="V32" s="465" t="s">
        <v>914</v>
      </c>
      <c r="W32" s="486" t="s">
        <v>914</v>
      </c>
      <c r="X32" s="594">
        <f t="shared" si="25"/>
        <v>0</v>
      </c>
      <c r="Y32" s="390">
        <v>0</v>
      </c>
      <c r="Z32" s="390">
        <v>0</v>
      </c>
      <c r="AA32" s="390">
        <v>0</v>
      </c>
      <c r="AB32" s="390" t="s">
        <v>914</v>
      </c>
      <c r="AC32" s="390" t="s">
        <v>914</v>
      </c>
      <c r="AD32" s="390" t="s">
        <v>914</v>
      </c>
      <c r="AE32" s="390" t="s">
        <v>914</v>
      </c>
      <c r="AF32" s="390" t="s">
        <v>914</v>
      </c>
      <c r="AG32" s="390" t="s">
        <v>914</v>
      </c>
      <c r="AH32" s="390" t="s">
        <v>914</v>
      </c>
      <c r="AI32" s="390" t="s">
        <v>914</v>
      </c>
      <c r="AJ32" s="390" t="s">
        <v>914</v>
      </c>
      <c r="AK32" s="390" t="s">
        <v>914</v>
      </c>
      <c r="AL32" s="390" t="s">
        <v>914</v>
      </c>
      <c r="AM32" s="465" t="s">
        <v>914</v>
      </c>
      <c r="AN32" s="519">
        <f t="shared" si="27"/>
        <v>0</v>
      </c>
      <c r="AO32" s="26">
        <v>0</v>
      </c>
      <c r="AP32" s="26">
        <v>0</v>
      </c>
      <c r="AQ32" s="26">
        <v>0</v>
      </c>
      <c r="AR32" s="26"/>
      <c r="AS32" s="26"/>
      <c r="AT32" s="26"/>
      <c r="AU32" s="26"/>
      <c r="AV32" s="26"/>
      <c r="AW32" s="26"/>
      <c r="AX32" s="26"/>
      <c r="AY32" s="26"/>
      <c r="AZ32" s="26"/>
      <c r="BA32" s="26"/>
      <c r="BB32" s="26"/>
      <c r="BC32" s="27"/>
      <c r="BD32" s="114"/>
      <c r="BE32" s="519">
        <f t="shared" si="26"/>
        <v>0</v>
      </c>
      <c r="BF32" s="26">
        <v>0</v>
      </c>
      <c r="BG32" s="26">
        <v>0</v>
      </c>
      <c r="BH32" s="26">
        <v>0</v>
      </c>
      <c r="BI32" s="26"/>
      <c r="BJ32" s="26"/>
      <c r="BK32" s="26"/>
      <c r="BL32" s="26"/>
      <c r="BM32" s="26"/>
      <c r="BN32" s="26"/>
      <c r="BO32" s="26"/>
      <c r="BP32" s="26"/>
      <c r="BQ32" s="26"/>
      <c r="BR32" s="26"/>
      <c r="BS32" s="26"/>
      <c r="BT32" s="27"/>
      <c r="BU32" s="70"/>
      <c r="BV32" s="184">
        <f t="shared" si="6"/>
        <v>0</v>
      </c>
      <c r="BW32" s="81">
        <v>0</v>
      </c>
      <c r="BX32" s="81">
        <v>0</v>
      </c>
    </row>
    <row r="33" spans="2:76" x14ac:dyDescent="0.25">
      <c r="B33" s="896"/>
      <c r="C33" s="167" t="s">
        <v>23</v>
      </c>
      <c r="D33" s="167"/>
      <c r="E33" s="899"/>
      <c r="F33" s="152"/>
      <c r="G33" s="531">
        <f t="shared" si="24"/>
        <v>3337.8399999999997</v>
      </c>
      <c r="H33" s="390">
        <v>914.85</v>
      </c>
      <c r="I33" s="390">
        <v>2422.9899999999998</v>
      </c>
      <c r="J33" s="390">
        <v>0</v>
      </c>
      <c r="K33" s="390" t="s">
        <v>914</v>
      </c>
      <c r="L33" s="390" t="s">
        <v>914</v>
      </c>
      <c r="M33" s="390" t="s">
        <v>914</v>
      </c>
      <c r="N33" s="390" t="s">
        <v>914</v>
      </c>
      <c r="O33" s="390" t="s">
        <v>914</v>
      </c>
      <c r="P33" s="390" t="s">
        <v>914</v>
      </c>
      <c r="Q33" s="390" t="s">
        <v>914</v>
      </c>
      <c r="R33" s="390" t="s">
        <v>914</v>
      </c>
      <c r="S33" s="390" t="s">
        <v>914</v>
      </c>
      <c r="T33" s="390" t="s">
        <v>914</v>
      </c>
      <c r="U33" s="390" t="s">
        <v>914</v>
      </c>
      <c r="V33" s="465" t="s">
        <v>914</v>
      </c>
      <c r="W33" s="486" t="s">
        <v>914</v>
      </c>
      <c r="X33" s="594">
        <f t="shared" si="25"/>
        <v>0</v>
      </c>
      <c r="Y33" s="390">
        <v>0</v>
      </c>
      <c r="Z33" s="390">
        <v>0</v>
      </c>
      <c r="AA33" s="390">
        <v>0</v>
      </c>
      <c r="AB33" s="390" t="s">
        <v>914</v>
      </c>
      <c r="AC33" s="390" t="s">
        <v>914</v>
      </c>
      <c r="AD33" s="390" t="s">
        <v>914</v>
      </c>
      <c r="AE33" s="390" t="s">
        <v>914</v>
      </c>
      <c r="AF33" s="390" t="s">
        <v>914</v>
      </c>
      <c r="AG33" s="390" t="s">
        <v>914</v>
      </c>
      <c r="AH33" s="390" t="s">
        <v>914</v>
      </c>
      <c r="AI33" s="390" t="s">
        <v>914</v>
      </c>
      <c r="AJ33" s="390" t="s">
        <v>914</v>
      </c>
      <c r="AK33" s="390" t="s">
        <v>914</v>
      </c>
      <c r="AL33" s="390" t="s">
        <v>914</v>
      </c>
      <c r="AM33" s="465" t="s">
        <v>914</v>
      </c>
      <c r="AN33" s="519">
        <f t="shared" si="27"/>
        <v>0</v>
      </c>
      <c r="AO33" s="26">
        <v>0</v>
      </c>
      <c r="AP33" s="26">
        <v>0</v>
      </c>
      <c r="AQ33" s="26">
        <v>0</v>
      </c>
      <c r="AR33" s="26"/>
      <c r="AS33" s="26"/>
      <c r="AT33" s="26"/>
      <c r="AU33" s="26"/>
      <c r="AV33" s="26"/>
      <c r="AW33" s="26"/>
      <c r="AX33" s="26"/>
      <c r="AY33" s="26"/>
      <c r="AZ33" s="26"/>
      <c r="BA33" s="26"/>
      <c r="BB33" s="26"/>
      <c r="BC33" s="27"/>
      <c r="BD33" s="114"/>
      <c r="BE33" s="519">
        <f t="shared" si="26"/>
        <v>0</v>
      </c>
      <c r="BF33" s="26">
        <v>0</v>
      </c>
      <c r="BG33" s="26">
        <v>0</v>
      </c>
      <c r="BH33" s="26">
        <v>0</v>
      </c>
      <c r="BI33" s="26"/>
      <c r="BJ33" s="26"/>
      <c r="BK33" s="26"/>
      <c r="BL33" s="26"/>
      <c r="BM33" s="26"/>
      <c r="BN33" s="26"/>
      <c r="BO33" s="26"/>
      <c r="BP33" s="26"/>
      <c r="BQ33" s="26"/>
      <c r="BR33" s="26"/>
      <c r="BS33" s="26"/>
      <c r="BT33" s="27"/>
      <c r="BU33" s="70"/>
      <c r="BV33" s="184">
        <f t="shared" si="6"/>
        <v>-3337.8399999999997</v>
      </c>
      <c r="BW33" s="81">
        <v>0</v>
      </c>
      <c r="BX33" s="81">
        <v>0</v>
      </c>
    </row>
    <row r="34" spans="2:76" ht="15.75" customHeight="1" x14ac:dyDescent="0.25">
      <c r="B34" s="870" t="s">
        <v>206</v>
      </c>
      <c r="C34" s="871"/>
      <c r="D34" s="501"/>
      <c r="E34" s="151" t="s">
        <v>194</v>
      </c>
      <c r="F34" s="152"/>
      <c r="G34" s="527">
        <f>SUM(G35:G39)</f>
        <v>15571.09</v>
      </c>
      <c r="H34" s="558">
        <f t="shared" ref="H34:U34" si="28">SUM(H35:H39)</f>
        <v>13206.64</v>
      </c>
      <c r="I34" s="558">
        <f t="shared" si="28"/>
        <v>775.48</v>
      </c>
      <c r="J34" s="558">
        <f t="shared" si="28"/>
        <v>1588.97</v>
      </c>
      <c r="K34" s="558">
        <f t="shared" si="28"/>
        <v>0</v>
      </c>
      <c r="L34" s="558">
        <f t="shared" si="28"/>
        <v>0</v>
      </c>
      <c r="M34" s="558">
        <f t="shared" ref="M34:T34" si="29">SUM(M35:M39)</f>
        <v>0</v>
      </c>
      <c r="N34" s="558">
        <f t="shared" si="29"/>
        <v>0</v>
      </c>
      <c r="O34" s="558">
        <f t="shared" si="29"/>
        <v>0</v>
      </c>
      <c r="P34" s="558">
        <f t="shared" si="29"/>
        <v>0</v>
      </c>
      <c r="Q34" s="558">
        <f t="shared" si="29"/>
        <v>0</v>
      </c>
      <c r="R34" s="558">
        <f t="shared" si="29"/>
        <v>0</v>
      </c>
      <c r="S34" s="558">
        <f t="shared" si="29"/>
        <v>0</v>
      </c>
      <c r="T34" s="558">
        <f t="shared" si="29"/>
        <v>0</v>
      </c>
      <c r="U34" s="558">
        <f t="shared" si="28"/>
        <v>0</v>
      </c>
      <c r="V34" s="587">
        <f>SUM(V35:V39)</f>
        <v>0</v>
      </c>
      <c r="W34" s="587">
        <f>SUM(W35:W39)</f>
        <v>0</v>
      </c>
      <c r="X34" s="588">
        <f>SUM(X35:X39)</f>
        <v>16000</v>
      </c>
      <c r="Y34" s="558">
        <f t="shared" ref="Y34:AM34" si="30">SUM(Y35:Y39)</f>
        <v>11000</v>
      </c>
      <c r="Z34" s="558">
        <f t="shared" si="30"/>
        <v>3000</v>
      </c>
      <c r="AA34" s="558">
        <f t="shared" si="30"/>
        <v>2000</v>
      </c>
      <c r="AB34" s="558">
        <f t="shared" ref="AB34:AI34" si="31">SUM(AB35:AB39)</f>
        <v>0</v>
      </c>
      <c r="AC34" s="558">
        <f t="shared" si="31"/>
        <v>0</v>
      </c>
      <c r="AD34" s="558">
        <f t="shared" si="31"/>
        <v>0</v>
      </c>
      <c r="AE34" s="558">
        <f t="shared" si="31"/>
        <v>0</v>
      </c>
      <c r="AF34" s="558">
        <f t="shared" si="31"/>
        <v>0</v>
      </c>
      <c r="AG34" s="558">
        <f t="shared" si="31"/>
        <v>0</v>
      </c>
      <c r="AH34" s="558">
        <f t="shared" si="31"/>
        <v>0</v>
      </c>
      <c r="AI34" s="558">
        <f t="shared" si="31"/>
        <v>0</v>
      </c>
      <c r="AJ34" s="558">
        <f t="shared" si="30"/>
        <v>0</v>
      </c>
      <c r="AK34" s="558">
        <f t="shared" si="30"/>
        <v>0</v>
      </c>
      <c r="AL34" s="558">
        <f t="shared" si="30"/>
        <v>0</v>
      </c>
      <c r="AM34" s="587">
        <f t="shared" si="30"/>
        <v>0</v>
      </c>
      <c r="AN34" s="518">
        <f>SUM(AN35:AN39)</f>
        <v>16000</v>
      </c>
      <c r="AO34" s="560">
        <f t="shared" ref="AO34:BC34" si="32">SUM(AO35:AO39)</f>
        <v>11000</v>
      </c>
      <c r="AP34" s="560">
        <f t="shared" si="32"/>
        <v>3000</v>
      </c>
      <c r="AQ34" s="560">
        <f t="shared" si="32"/>
        <v>2000</v>
      </c>
      <c r="AR34" s="560">
        <f t="shared" si="32"/>
        <v>0</v>
      </c>
      <c r="AS34" s="560">
        <f t="shared" ref="AS34:AZ34" si="33">SUM(AS35:AS39)</f>
        <v>0</v>
      </c>
      <c r="AT34" s="560">
        <f t="shared" si="33"/>
        <v>0</v>
      </c>
      <c r="AU34" s="560">
        <f t="shared" si="33"/>
        <v>0</v>
      </c>
      <c r="AV34" s="560">
        <f t="shared" si="33"/>
        <v>0</v>
      </c>
      <c r="AW34" s="560">
        <f t="shared" si="33"/>
        <v>0</v>
      </c>
      <c r="AX34" s="560">
        <f t="shared" si="33"/>
        <v>0</v>
      </c>
      <c r="AY34" s="560">
        <f t="shared" si="33"/>
        <v>0</v>
      </c>
      <c r="AZ34" s="560">
        <f t="shared" si="33"/>
        <v>0</v>
      </c>
      <c r="BA34" s="560">
        <f t="shared" si="32"/>
        <v>0</v>
      </c>
      <c r="BB34" s="560">
        <f t="shared" si="32"/>
        <v>0</v>
      </c>
      <c r="BC34" s="561">
        <f t="shared" si="32"/>
        <v>0</v>
      </c>
      <c r="BD34" s="590"/>
      <c r="BE34" s="518">
        <f>SUM(BE35:BE39)</f>
        <v>30000</v>
      </c>
      <c r="BF34" s="560">
        <f t="shared" ref="BF34:BT34" si="34">SUM(BF35:BF39)</f>
        <v>24000</v>
      </c>
      <c r="BG34" s="560">
        <f t="shared" si="34"/>
        <v>4000</v>
      </c>
      <c r="BH34" s="560">
        <f t="shared" si="34"/>
        <v>2000</v>
      </c>
      <c r="BI34" s="560">
        <f t="shared" si="34"/>
        <v>0</v>
      </c>
      <c r="BJ34" s="560">
        <f t="shared" ref="BJ34:BQ34" si="35">SUM(BJ35:BJ39)</f>
        <v>0</v>
      </c>
      <c r="BK34" s="560">
        <f t="shared" si="35"/>
        <v>0</v>
      </c>
      <c r="BL34" s="560">
        <f t="shared" si="35"/>
        <v>0</v>
      </c>
      <c r="BM34" s="560">
        <f t="shared" si="35"/>
        <v>0</v>
      </c>
      <c r="BN34" s="560">
        <f t="shared" si="35"/>
        <v>0</v>
      </c>
      <c r="BO34" s="560">
        <f t="shared" si="35"/>
        <v>0</v>
      </c>
      <c r="BP34" s="560">
        <f t="shared" si="35"/>
        <v>0</v>
      </c>
      <c r="BQ34" s="560">
        <f t="shared" si="35"/>
        <v>0</v>
      </c>
      <c r="BR34" s="560">
        <f t="shared" si="34"/>
        <v>0</v>
      </c>
      <c r="BS34" s="560">
        <f t="shared" si="34"/>
        <v>0</v>
      </c>
      <c r="BT34" s="561">
        <f t="shared" si="34"/>
        <v>0</v>
      </c>
      <c r="BU34" s="591"/>
      <c r="BV34" s="186">
        <f t="shared" si="6"/>
        <v>14428.91</v>
      </c>
      <c r="BW34" s="592">
        <f t="shared" ref="BW34:BX34" si="36">SUM(BW35:BW39)</f>
        <v>30000</v>
      </c>
      <c r="BX34" s="593">
        <f t="shared" si="36"/>
        <v>30000</v>
      </c>
    </row>
    <row r="35" spans="2:76" x14ac:dyDescent="0.25">
      <c r="B35" s="894" t="s">
        <v>5</v>
      </c>
      <c r="C35" s="167" t="s">
        <v>95</v>
      </c>
      <c r="D35" s="167"/>
      <c r="E35" s="897" t="s">
        <v>194</v>
      </c>
      <c r="F35" s="152" t="s">
        <v>56</v>
      </c>
      <c r="G35" s="531">
        <f t="shared" ref="G35:G41" si="37">SUM(H35:W35)</f>
        <v>4041.05</v>
      </c>
      <c r="H35" s="390">
        <v>3363.25</v>
      </c>
      <c r="I35" s="390">
        <v>284.52</v>
      </c>
      <c r="J35" s="390">
        <v>393.28</v>
      </c>
      <c r="K35" s="390" t="s">
        <v>914</v>
      </c>
      <c r="L35" s="390" t="s">
        <v>914</v>
      </c>
      <c r="M35" s="390" t="s">
        <v>914</v>
      </c>
      <c r="N35" s="390" t="s">
        <v>914</v>
      </c>
      <c r="O35" s="390" t="s">
        <v>914</v>
      </c>
      <c r="P35" s="390" t="s">
        <v>914</v>
      </c>
      <c r="Q35" s="390" t="s">
        <v>914</v>
      </c>
      <c r="R35" s="390" t="s">
        <v>914</v>
      </c>
      <c r="S35" s="390" t="s">
        <v>914</v>
      </c>
      <c r="T35" s="390" t="s">
        <v>914</v>
      </c>
      <c r="U35" s="390" t="s">
        <v>914</v>
      </c>
      <c r="V35" s="465" t="s">
        <v>914</v>
      </c>
      <c r="W35" s="486" t="s">
        <v>914</v>
      </c>
      <c r="X35" s="594">
        <f t="shared" si="25"/>
        <v>3000</v>
      </c>
      <c r="Y35" s="390">
        <v>2000</v>
      </c>
      <c r="Z35" s="390">
        <v>1000</v>
      </c>
      <c r="AA35" s="390">
        <v>0</v>
      </c>
      <c r="AB35" s="390" t="s">
        <v>914</v>
      </c>
      <c r="AC35" s="390" t="s">
        <v>914</v>
      </c>
      <c r="AD35" s="390" t="s">
        <v>914</v>
      </c>
      <c r="AE35" s="390" t="s">
        <v>914</v>
      </c>
      <c r="AF35" s="390" t="s">
        <v>914</v>
      </c>
      <c r="AG35" s="390" t="s">
        <v>914</v>
      </c>
      <c r="AH35" s="390" t="s">
        <v>914</v>
      </c>
      <c r="AI35" s="390" t="s">
        <v>914</v>
      </c>
      <c r="AJ35" s="390" t="s">
        <v>914</v>
      </c>
      <c r="AK35" s="390" t="s">
        <v>914</v>
      </c>
      <c r="AL35" s="390" t="s">
        <v>914</v>
      </c>
      <c r="AM35" s="465" t="s">
        <v>914</v>
      </c>
      <c r="AN35" s="519">
        <f t="shared" ref="AN35:AN41" si="38">SUM(AO35:BC35)</f>
        <v>3000</v>
      </c>
      <c r="AO35" s="26">
        <v>2000</v>
      </c>
      <c r="AP35" s="26">
        <v>1000</v>
      </c>
      <c r="AQ35" s="26">
        <v>0</v>
      </c>
      <c r="AR35" s="26"/>
      <c r="AS35" s="26"/>
      <c r="AT35" s="26"/>
      <c r="AU35" s="26"/>
      <c r="AV35" s="26"/>
      <c r="AW35" s="26"/>
      <c r="AX35" s="26"/>
      <c r="AY35" s="26"/>
      <c r="AZ35" s="26"/>
      <c r="BA35" s="26"/>
      <c r="BB35" s="26"/>
      <c r="BC35" s="27"/>
      <c r="BD35" s="114"/>
      <c r="BE35" s="519">
        <f t="shared" ref="BE35:BE41" si="39">SUM(BF35:BT35)</f>
        <v>7000</v>
      </c>
      <c r="BF35" s="26">
        <v>5000</v>
      </c>
      <c r="BG35" s="26">
        <v>2000</v>
      </c>
      <c r="BH35" s="26">
        <v>0</v>
      </c>
      <c r="BI35" s="26"/>
      <c r="BJ35" s="26"/>
      <c r="BK35" s="26"/>
      <c r="BL35" s="26"/>
      <c r="BM35" s="26"/>
      <c r="BN35" s="26"/>
      <c r="BO35" s="26"/>
      <c r="BP35" s="26"/>
      <c r="BQ35" s="26"/>
      <c r="BR35" s="26"/>
      <c r="BS35" s="26"/>
      <c r="BT35" s="27"/>
      <c r="BU35" s="70"/>
      <c r="BV35" s="184">
        <f t="shared" si="6"/>
        <v>2958.95</v>
      </c>
      <c r="BW35" s="81">
        <v>7000</v>
      </c>
      <c r="BX35" s="81">
        <v>7000</v>
      </c>
    </row>
    <row r="36" spans="2:76" x14ac:dyDescent="0.25">
      <c r="B36" s="895"/>
      <c r="C36" s="167" t="s">
        <v>202</v>
      </c>
      <c r="D36" s="167"/>
      <c r="E36" s="898"/>
      <c r="F36" s="152" t="s">
        <v>62</v>
      </c>
      <c r="G36" s="531">
        <f t="shared" si="37"/>
        <v>1782.91</v>
      </c>
      <c r="H36" s="390">
        <v>1782.91</v>
      </c>
      <c r="I36" s="390">
        <v>0</v>
      </c>
      <c r="J36" s="390">
        <v>0</v>
      </c>
      <c r="K36" s="390" t="s">
        <v>914</v>
      </c>
      <c r="L36" s="390" t="s">
        <v>914</v>
      </c>
      <c r="M36" s="390" t="s">
        <v>914</v>
      </c>
      <c r="N36" s="390" t="s">
        <v>914</v>
      </c>
      <c r="O36" s="390" t="s">
        <v>914</v>
      </c>
      <c r="P36" s="390" t="s">
        <v>914</v>
      </c>
      <c r="Q36" s="390" t="s">
        <v>914</v>
      </c>
      <c r="R36" s="390" t="s">
        <v>914</v>
      </c>
      <c r="S36" s="390" t="s">
        <v>914</v>
      </c>
      <c r="T36" s="390" t="s">
        <v>914</v>
      </c>
      <c r="U36" s="390" t="s">
        <v>914</v>
      </c>
      <c r="V36" s="465" t="s">
        <v>914</v>
      </c>
      <c r="W36" s="486" t="s">
        <v>914</v>
      </c>
      <c r="X36" s="594">
        <f t="shared" si="25"/>
        <v>2000</v>
      </c>
      <c r="Y36" s="390">
        <v>2000</v>
      </c>
      <c r="Z36" s="390">
        <v>0</v>
      </c>
      <c r="AA36" s="390">
        <v>0</v>
      </c>
      <c r="AB36" s="390" t="s">
        <v>914</v>
      </c>
      <c r="AC36" s="390" t="s">
        <v>914</v>
      </c>
      <c r="AD36" s="390" t="s">
        <v>914</v>
      </c>
      <c r="AE36" s="390" t="s">
        <v>914</v>
      </c>
      <c r="AF36" s="390" t="s">
        <v>914</v>
      </c>
      <c r="AG36" s="390" t="s">
        <v>914</v>
      </c>
      <c r="AH36" s="390" t="s">
        <v>914</v>
      </c>
      <c r="AI36" s="390" t="s">
        <v>914</v>
      </c>
      <c r="AJ36" s="390" t="s">
        <v>914</v>
      </c>
      <c r="AK36" s="390" t="s">
        <v>914</v>
      </c>
      <c r="AL36" s="390" t="s">
        <v>914</v>
      </c>
      <c r="AM36" s="465" t="s">
        <v>914</v>
      </c>
      <c r="AN36" s="519">
        <f t="shared" si="38"/>
        <v>2000</v>
      </c>
      <c r="AO36" s="26">
        <v>2000</v>
      </c>
      <c r="AP36" s="26">
        <v>0</v>
      </c>
      <c r="AQ36" s="26">
        <v>0</v>
      </c>
      <c r="AR36" s="26"/>
      <c r="AS36" s="26"/>
      <c r="AT36" s="26"/>
      <c r="AU36" s="26"/>
      <c r="AV36" s="26"/>
      <c r="AW36" s="26"/>
      <c r="AX36" s="26"/>
      <c r="AY36" s="26"/>
      <c r="AZ36" s="26"/>
      <c r="BA36" s="26"/>
      <c r="BB36" s="26"/>
      <c r="BC36" s="27"/>
      <c r="BD36" s="114"/>
      <c r="BE36" s="519">
        <f t="shared" si="39"/>
        <v>4000</v>
      </c>
      <c r="BF36" s="26">
        <v>4000</v>
      </c>
      <c r="BG36" s="26">
        <v>0</v>
      </c>
      <c r="BH36" s="26">
        <v>0</v>
      </c>
      <c r="BI36" s="26"/>
      <c r="BJ36" s="26"/>
      <c r="BK36" s="26"/>
      <c r="BL36" s="26"/>
      <c r="BM36" s="26"/>
      <c r="BN36" s="26"/>
      <c r="BO36" s="26"/>
      <c r="BP36" s="26"/>
      <c r="BQ36" s="26"/>
      <c r="BR36" s="26"/>
      <c r="BS36" s="26"/>
      <c r="BT36" s="27"/>
      <c r="BU36" s="70"/>
      <c r="BV36" s="184">
        <f t="shared" si="6"/>
        <v>2217.09</v>
      </c>
      <c r="BW36" s="81">
        <v>4000</v>
      </c>
      <c r="BX36" s="81">
        <v>4000</v>
      </c>
    </row>
    <row r="37" spans="2:76" x14ac:dyDescent="0.25">
      <c r="B37" s="895"/>
      <c r="C37" s="167" t="s">
        <v>203</v>
      </c>
      <c r="D37" s="167"/>
      <c r="E37" s="898"/>
      <c r="F37" s="152" t="s">
        <v>64</v>
      </c>
      <c r="G37" s="531">
        <f t="shared" si="37"/>
        <v>780.01</v>
      </c>
      <c r="H37" s="390">
        <v>780.01</v>
      </c>
      <c r="I37" s="390">
        <v>0</v>
      </c>
      <c r="J37" s="390">
        <v>0</v>
      </c>
      <c r="K37" s="390" t="s">
        <v>914</v>
      </c>
      <c r="L37" s="390" t="s">
        <v>914</v>
      </c>
      <c r="M37" s="390" t="s">
        <v>914</v>
      </c>
      <c r="N37" s="390" t="s">
        <v>914</v>
      </c>
      <c r="O37" s="390" t="s">
        <v>914</v>
      </c>
      <c r="P37" s="390" t="s">
        <v>914</v>
      </c>
      <c r="Q37" s="390" t="s">
        <v>914</v>
      </c>
      <c r="R37" s="390" t="s">
        <v>914</v>
      </c>
      <c r="S37" s="390" t="s">
        <v>914</v>
      </c>
      <c r="T37" s="390" t="s">
        <v>914</v>
      </c>
      <c r="U37" s="390" t="s">
        <v>914</v>
      </c>
      <c r="V37" s="465" t="s">
        <v>914</v>
      </c>
      <c r="W37" s="486" t="s">
        <v>914</v>
      </c>
      <c r="X37" s="594">
        <f t="shared" si="25"/>
        <v>1000</v>
      </c>
      <c r="Y37" s="390">
        <v>1000</v>
      </c>
      <c r="Z37" s="390">
        <v>0</v>
      </c>
      <c r="AA37" s="390">
        <v>0</v>
      </c>
      <c r="AB37" s="390" t="s">
        <v>914</v>
      </c>
      <c r="AC37" s="390" t="s">
        <v>914</v>
      </c>
      <c r="AD37" s="390" t="s">
        <v>914</v>
      </c>
      <c r="AE37" s="390" t="s">
        <v>914</v>
      </c>
      <c r="AF37" s="390" t="s">
        <v>914</v>
      </c>
      <c r="AG37" s="390" t="s">
        <v>914</v>
      </c>
      <c r="AH37" s="390" t="s">
        <v>914</v>
      </c>
      <c r="AI37" s="390" t="s">
        <v>914</v>
      </c>
      <c r="AJ37" s="390" t="s">
        <v>914</v>
      </c>
      <c r="AK37" s="390" t="s">
        <v>914</v>
      </c>
      <c r="AL37" s="390" t="s">
        <v>914</v>
      </c>
      <c r="AM37" s="465" t="s">
        <v>914</v>
      </c>
      <c r="AN37" s="519">
        <f t="shared" si="38"/>
        <v>1000</v>
      </c>
      <c r="AO37" s="26">
        <v>1000</v>
      </c>
      <c r="AP37" s="26">
        <v>0</v>
      </c>
      <c r="AQ37" s="26">
        <v>0</v>
      </c>
      <c r="AR37" s="26"/>
      <c r="AS37" s="26"/>
      <c r="AT37" s="26"/>
      <c r="AU37" s="26"/>
      <c r="AV37" s="26"/>
      <c r="AW37" s="26"/>
      <c r="AX37" s="26"/>
      <c r="AY37" s="26"/>
      <c r="AZ37" s="26"/>
      <c r="BA37" s="26"/>
      <c r="BB37" s="26"/>
      <c r="BC37" s="27"/>
      <c r="BD37" s="114"/>
      <c r="BE37" s="519">
        <f t="shared" si="39"/>
        <v>5000</v>
      </c>
      <c r="BF37" s="26">
        <v>5000</v>
      </c>
      <c r="BG37" s="26">
        <v>0</v>
      </c>
      <c r="BH37" s="26">
        <v>0</v>
      </c>
      <c r="BI37" s="26"/>
      <c r="BJ37" s="26"/>
      <c r="BK37" s="26"/>
      <c r="BL37" s="26"/>
      <c r="BM37" s="26"/>
      <c r="BN37" s="26"/>
      <c r="BO37" s="26"/>
      <c r="BP37" s="26"/>
      <c r="BQ37" s="26"/>
      <c r="BR37" s="26"/>
      <c r="BS37" s="26"/>
      <c r="BT37" s="27"/>
      <c r="BU37" s="70"/>
      <c r="BV37" s="184">
        <f t="shared" si="6"/>
        <v>4219.99</v>
      </c>
      <c r="BW37" s="81">
        <v>5000</v>
      </c>
      <c r="BX37" s="81">
        <v>5000</v>
      </c>
    </row>
    <row r="38" spans="2:76" x14ac:dyDescent="0.25">
      <c r="B38" s="895"/>
      <c r="C38" s="167" t="s">
        <v>204</v>
      </c>
      <c r="D38" s="167"/>
      <c r="E38" s="898"/>
      <c r="F38" s="152" t="s">
        <v>66</v>
      </c>
      <c r="G38" s="531">
        <f t="shared" si="37"/>
        <v>8967.1200000000008</v>
      </c>
      <c r="H38" s="390">
        <v>7280.47</v>
      </c>
      <c r="I38" s="390">
        <v>490.96</v>
      </c>
      <c r="J38" s="390">
        <v>1195.69</v>
      </c>
      <c r="K38" s="390" t="s">
        <v>914</v>
      </c>
      <c r="L38" s="390" t="s">
        <v>914</v>
      </c>
      <c r="M38" s="390" t="s">
        <v>914</v>
      </c>
      <c r="N38" s="390" t="s">
        <v>914</v>
      </c>
      <c r="O38" s="390" t="s">
        <v>914</v>
      </c>
      <c r="P38" s="390" t="s">
        <v>914</v>
      </c>
      <c r="Q38" s="390" t="s">
        <v>914</v>
      </c>
      <c r="R38" s="390" t="s">
        <v>914</v>
      </c>
      <c r="S38" s="390" t="s">
        <v>914</v>
      </c>
      <c r="T38" s="390" t="s">
        <v>914</v>
      </c>
      <c r="U38" s="390" t="s">
        <v>914</v>
      </c>
      <c r="V38" s="465" t="s">
        <v>914</v>
      </c>
      <c r="W38" s="486" t="s">
        <v>914</v>
      </c>
      <c r="X38" s="594">
        <f t="shared" si="25"/>
        <v>10000</v>
      </c>
      <c r="Y38" s="390">
        <v>6000</v>
      </c>
      <c r="Z38" s="390">
        <v>2000</v>
      </c>
      <c r="AA38" s="390">
        <v>2000</v>
      </c>
      <c r="AB38" s="390" t="s">
        <v>914</v>
      </c>
      <c r="AC38" s="390" t="s">
        <v>914</v>
      </c>
      <c r="AD38" s="390" t="s">
        <v>914</v>
      </c>
      <c r="AE38" s="390" t="s">
        <v>914</v>
      </c>
      <c r="AF38" s="390" t="s">
        <v>914</v>
      </c>
      <c r="AG38" s="390" t="s">
        <v>914</v>
      </c>
      <c r="AH38" s="390" t="s">
        <v>914</v>
      </c>
      <c r="AI38" s="390" t="s">
        <v>914</v>
      </c>
      <c r="AJ38" s="390" t="s">
        <v>914</v>
      </c>
      <c r="AK38" s="390" t="s">
        <v>914</v>
      </c>
      <c r="AL38" s="390" t="s">
        <v>914</v>
      </c>
      <c r="AM38" s="465" t="s">
        <v>914</v>
      </c>
      <c r="AN38" s="519">
        <f t="shared" si="38"/>
        <v>10000</v>
      </c>
      <c r="AO38" s="26">
        <v>6000</v>
      </c>
      <c r="AP38" s="26">
        <v>2000</v>
      </c>
      <c r="AQ38" s="26">
        <v>2000</v>
      </c>
      <c r="AR38" s="26"/>
      <c r="AS38" s="26"/>
      <c r="AT38" s="26"/>
      <c r="AU38" s="26"/>
      <c r="AV38" s="26"/>
      <c r="AW38" s="26"/>
      <c r="AX38" s="26"/>
      <c r="AY38" s="26"/>
      <c r="AZ38" s="26"/>
      <c r="BA38" s="26"/>
      <c r="BB38" s="26"/>
      <c r="BC38" s="27"/>
      <c r="BD38" s="114"/>
      <c r="BE38" s="519">
        <f t="shared" si="39"/>
        <v>14000</v>
      </c>
      <c r="BF38" s="26">
        <v>10000</v>
      </c>
      <c r="BG38" s="26">
        <v>2000</v>
      </c>
      <c r="BH38" s="26">
        <v>2000</v>
      </c>
      <c r="BI38" s="26"/>
      <c r="BJ38" s="26"/>
      <c r="BK38" s="26"/>
      <c r="BL38" s="26"/>
      <c r="BM38" s="26"/>
      <c r="BN38" s="26"/>
      <c r="BO38" s="26"/>
      <c r="BP38" s="26"/>
      <c r="BQ38" s="26"/>
      <c r="BR38" s="26"/>
      <c r="BS38" s="26"/>
      <c r="BT38" s="27"/>
      <c r="BU38" s="70"/>
      <c r="BV38" s="184">
        <f t="shared" si="6"/>
        <v>5032.8799999999992</v>
      </c>
      <c r="BW38" s="81">
        <v>14000</v>
      </c>
      <c r="BX38" s="81">
        <v>14000</v>
      </c>
    </row>
    <row r="39" spans="2:76" x14ac:dyDescent="0.25">
      <c r="B39" s="896"/>
      <c r="C39" s="167" t="s">
        <v>23</v>
      </c>
      <c r="D39" s="167"/>
      <c r="E39" s="899"/>
      <c r="F39" s="152"/>
      <c r="G39" s="531">
        <f t="shared" si="37"/>
        <v>0</v>
      </c>
      <c r="H39" s="390">
        <v>0</v>
      </c>
      <c r="I39" s="390">
        <v>0</v>
      </c>
      <c r="J39" s="390">
        <v>0</v>
      </c>
      <c r="K39" s="390" t="s">
        <v>914</v>
      </c>
      <c r="L39" s="390" t="s">
        <v>914</v>
      </c>
      <c r="M39" s="390" t="s">
        <v>914</v>
      </c>
      <c r="N39" s="390" t="s">
        <v>914</v>
      </c>
      <c r="O39" s="390" t="s">
        <v>914</v>
      </c>
      <c r="P39" s="390" t="s">
        <v>914</v>
      </c>
      <c r="Q39" s="390" t="s">
        <v>914</v>
      </c>
      <c r="R39" s="390" t="s">
        <v>914</v>
      </c>
      <c r="S39" s="390" t="s">
        <v>914</v>
      </c>
      <c r="T39" s="390" t="s">
        <v>914</v>
      </c>
      <c r="U39" s="390" t="s">
        <v>914</v>
      </c>
      <c r="V39" s="465" t="s">
        <v>914</v>
      </c>
      <c r="W39" s="486" t="s">
        <v>914</v>
      </c>
      <c r="X39" s="594">
        <f t="shared" si="25"/>
        <v>0</v>
      </c>
      <c r="Y39" s="390">
        <v>0</v>
      </c>
      <c r="Z39" s="390">
        <v>0</v>
      </c>
      <c r="AA39" s="390">
        <v>0</v>
      </c>
      <c r="AB39" s="390" t="s">
        <v>914</v>
      </c>
      <c r="AC39" s="390" t="s">
        <v>914</v>
      </c>
      <c r="AD39" s="390" t="s">
        <v>914</v>
      </c>
      <c r="AE39" s="390" t="s">
        <v>914</v>
      </c>
      <c r="AF39" s="390" t="s">
        <v>914</v>
      </c>
      <c r="AG39" s="390" t="s">
        <v>914</v>
      </c>
      <c r="AH39" s="390" t="s">
        <v>914</v>
      </c>
      <c r="AI39" s="390" t="s">
        <v>914</v>
      </c>
      <c r="AJ39" s="390" t="s">
        <v>914</v>
      </c>
      <c r="AK39" s="390" t="s">
        <v>914</v>
      </c>
      <c r="AL39" s="390" t="s">
        <v>914</v>
      </c>
      <c r="AM39" s="465" t="s">
        <v>914</v>
      </c>
      <c r="AN39" s="519">
        <f t="shared" si="38"/>
        <v>0</v>
      </c>
      <c r="AO39" s="26">
        <v>0</v>
      </c>
      <c r="AP39" s="26">
        <v>0</v>
      </c>
      <c r="AQ39" s="26">
        <v>0</v>
      </c>
      <c r="AR39" s="26"/>
      <c r="AS39" s="26"/>
      <c r="AT39" s="26"/>
      <c r="AU39" s="26"/>
      <c r="AV39" s="26"/>
      <c r="AW39" s="26"/>
      <c r="AX39" s="26"/>
      <c r="AY39" s="26"/>
      <c r="AZ39" s="26"/>
      <c r="BA39" s="26"/>
      <c r="BB39" s="26"/>
      <c r="BC39" s="27"/>
      <c r="BD39" s="114"/>
      <c r="BE39" s="519">
        <f t="shared" si="39"/>
        <v>0</v>
      </c>
      <c r="BF39" s="26">
        <v>0</v>
      </c>
      <c r="BG39" s="26">
        <v>0</v>
      </c>
      <c r="BH39" s="26">
        <v>0</v>
      </c>
      <c r="BI39" s="26"/>
      <c r="BJ39" s="26"/>
      <c r="BK39" s="26"/>
      <c r="BL39" s="26"/>
      <c r="BM39" s="26"/>
      <c r="BN39" s="26"/>
      <c r="BO39" s="26"/>
      <c r="BP39" s="26"/>
      <c r="BQ39" s="26"/>
      <c r="BR39" s="26"/>
      <c r="BS39" s="26"/>
      <c r="BT39" s="27"/>
      <c r="BU39" s="70"/>
      <c r="BV39" s="184">
        <f t="shared" si="6"/>
        <v>0</v>
      </c>
      <c r="BW39" s="81">
        <v>0</v>
      </c>
      <c r="BX39" s="81">
        <v>0</v>
      </c>
    </row>
    <row r="40" spans="2:76" ht="15.75" customHeight="1" x14ac:dyDescent="0.25">
      <c r="B40" s="870" t="s">
        <v>205</v>
      </c>
      <c r="C40" s="871"/>
      <c r="D40" s="182"/>
      <c r="E40" s="151" t="s">
        <v>195</v>
      </c>
      <c r="F40" s="152"/>
      <c r="G40" s="527">
        <f t="shared" si="37"/>
        <v>0</v>
      </c>
      <c r="H40" s="390">
        <v>0</v>
      </c>
      <c r="I40" s="390">
        <v>0</v>
      </c>
      <c r="J40" s="390">
        <v>0</v>
      </c>
      <c r="K40" s="390" t="s">
        <v>914</v>
      </c>
      <c r="L40" s="390" t="s">
        <v>914</v>
      </c>
      <c r="M40" s="390" t="s">
        <v>914</v>
      </c>
      <c r="N40" s="390" t="s">
        <v>914</v>
      </c>
      <c r="O40" s="390" t="s">
        <v>914</v>
      </c>
      <c r="P40" s="390" t="s">
        <v>914</v>
      </c>
      <c r="Q40" s="390" t="s">
        <v>914</v>
      </c>
      <c r="R40" s="390" t="s">
        <v>914</v>
      </c>
      <c r="S40" s="390" t="s">
        <v>914</v>
      </c>
      <c r="T40" s="390" t="s">
        <v>914</v>
      </c>
      <c r="U40" s="390" t="s">
        <v>914</v>
      </c>
      <c r="V40" s="465" t="s">
        <v>914</v>
      </c>
      <c r="W40" s="486" t="s">
        <v>914</v>
      </c>
      <c r="X40" s="594">
        <f t="shared" si="25"/>
        <v>0</v>
      </c>
      <c r="Y40" s="390">
        <v>0</v>
      </c>
      <c r="Z40" s="390">
        <v>0</v>
      </c>
      <c r="AA40" s="390">
        <v>0</v>
      </c>
      <c r="AB40" s="390" t="s">
        <v>914</v>
      </c>
      <c r="AC40" s="390" t="s">
        <v>914</v>
      </c>
      <c r="AD40" s="390" t="s">
        <v>914</v>
      </c>
      <c r="AE40" s="390" t="s">
        <v>914</v>
      </c>
      <c r="AF40" s="390" t="s">
        <v>914</v>
      </c>
      <c r="AG40" s="390" t="s">
        <v>914</v>
      </c>
      <c r="AH40" s="390" t="s">
        <v>914</v>
      </c>
      <c r="AI40" s="390" t="s">
        <v>914</v>
      </c>
      <c r="AJ40" s="390" t="s">
        <v>914</v>
      </c>
      <c r="AK40" s="390" t="s">
        <v>914</v>
      </c>
      <c r="AL40" s="390" t="s">
        <v>914</v>
      </c>
      <c r="AM40" s="465" t="s">
        <v>914</v>
      </c>
      <c r="AN40" s="518">
        <f>SUM(AO40:BC40)</f>
        <v>0</v>
      </c>
      <c r="AO40" s="26">
        <v>0</v>
      </c>
      <c r="AP40" s="26">
        <v>0</v>
      </c>
      <c r="AQ40" s="26">
        <v>0</v>
      </c>
      <c r="AR40" s="29"/>
      <c r="AS40" s="29"/>
      <c r="AT40" s="29"/>
      <c r="AU40" s="29"/>
      <c r="AV40" s="29"/>
      <c r="AW40" s="29"/>
      <c r="AX40" s="29"/>
      <c r="AY40" s="29"/>
      <c r="AZ40" s="29"/>
      <c r="BA40" s="29"/>
      <c r="BB40" s="29"/>
      <c r="BC40" s="30"/>
      <c r="BD40" s="114"/>
      <c r="BE40" s="518">
        <f t="shared" si="39"/>
        <v>0</v>
      </c>
      <c r="BF40" s="26">
        <v>0</v>
      </c>
      <c r="BG40" s="26">
        <v>0</v>
      </c>
      <c r="BH40" s="26">
        <v>0</v>
      </c>
      <c r="BI40" s="29"/>
      <c r="BJ40" s="29"/>
      <c r="BK40" s="29"/>
      <c r="BL40" s="29"/>
      <c r="BM40" s="29"/>
      <c r="BN40" s="29"/>
      <c r="BO40" s="29"/>
      <c r="BP40" s="29"/>
      <c r="BQ40" s="29"/>
      <c r="BR40" s="29"/>
      <c r="BS40" s="29"/>
      <c r="BT40" s="30"/>
      <c r="BU40" s="71"/>
      <c r="BV40" s="186">
        <f t="shared" si="6"/>
        <v>0</v>
      </c>
      <c r="BW40" s="81">
        <v>0</v>
      </c>
      <c r="BX40" s="81">
        <v>0</v>
      </c>
    </row>
    <row r="41" spans="2:76" ht="15.75" customHeight="1" x14ac:dyDescent="0.25">
      <c r="B41" s="870" t="s">
        <v>208</v>
      </c>
      <c r="C41" s="871"/>
      <c r="D41" s="182"/>
      <c r="E41" s="151" t="s">
        <v>196</v>
      </c>
      <c r="F41" s="152"/>
      <c r="G41" s="527">
        <f t="shared" si="37"/>
        <v>0</v>
      </c>
      <c r="H41" s="390">
        <v>0</v>
      </c>
      <c r="I41" s="390">
        <v>0</v>
      </c>
      <c r="J41" s="390">
        <v>0</v>
      </c>
      <c r="K41" s="390" t="s">
        <v>914</v>
      </c>
      <c r="L41" s="390" t="s">
        <v>914</v>
      </c>
      <c r="M41" s="390" t="s">
        <v>914</v>
      </c>
      <c r="N41" s="390" t="s">
        <v>914</v>
      </c>
      <c r="O41" s="390" t="s">
        <v>914</v>
      </c>
      <c r="P41" s="390" t="s">
        <v>914</v>
      </c>
      <c r="Q41" s="390" t="s">
        <v>914</v>
      </c>
      <c r="R41" s="390" t="s">
        <v>914</v>
      </c>
      <c r="S41" s="390" t="s">
        <v>914</v>
      </c>
      <c r="T41" s="390" t="s">
        <v>914</v>
      </c>
      <c r="U41" s="390" t="s">
        <v>914</v>
      </c>
      <c r="V41" s="465" t="s">
        <v>914</v>
      </c>
      <c r="W41" s="486" t="s">
        <v>914</v>
      </c>
      <c r="X41" s="594">
        <f t="shared" si="25"/>
        <v>0</v>
      </c>
      <c r="Y41" s="390">
        <v>0</v>
      </c>
      <c r="Z41" s="390">
        <v>0</v>
      </c>
      <c r="AA41" s="390">
        <v>0</v>
      </c>
      <c r="AB41" s="390" t="s">
        <v>914</v>
      </c>
      <c r="AC41" s="390" t="s">
        <v>914</v>
      </c>
      <c r="AD41" s="390" t="s">
        <v>914</v>
      </c>
      <c r="AE41" s="390" t="s">
        <v>914</v>
      </c>
      <c r="AF41" s="390" t="s">
        <v>914</v>
      </c>
      <c r="AG41" s="390" t="s">
        <v>914</v>
      </c>
      <c r="AH41" s="390" t="s">
        <v>914</v>
      </c>
      <c r="AI41" s="390" t="s">
        <v>914</v>
      </c>
      <c r="AJ41" s="390" t="s">
        <v>914</v>
      </c>
      <c r="AK41" s="390" t="s">
        <v>914</v>
      </c>
      <c r="AL41" s="390" t="s">
        <v>914</v>
      </c>
      <c r="AM41" s="465" t="s">
        <v>914</v>
      </c>
      <c r="AN41" s="518">
        <f t="shared" si="38"/>
        <v>0</v>
      </c>
      <c r="AO41" s="26">
        <v>0</v>
      </c>
      <c r="AP41" s="26">
        <v>0</v>
      </c>
      <c r="AQ41" s="26">
        <v>0</v>
      </c>
      <c r="AR41" s="29"/>
      <c r="AS41" s="29"/>
      <c r="AT41" s="29"/>
      <c r="AU41" s="29"/>
      <c r="AV41" s="29"/>
      <c r="AW41" s="29"/>
      <c r="AX41" s="29"/>
      <c r="AY41" s="29"/>
      <c r="AZ41" s="29"/>
      <c r="BA41" s="29"/>
      <c r="BB41" s="29"/>
      <c r="BC41" s="30"/>
      <c r="BD41" s="114"/>
      <c r="BE41" s="518">
        <f t="shared" si="39"/>
        <v>0</v>
      </c>
      <c r="BF41" s="26">
        <v>0</v>
      </c>
      <c r="BG41" s="26">
        <v>0</v>
      </c>
      <c r="BH41" s="26">
        <v>0</v>
      </c>
      <c r="BI41" s="29"/>
      <c r="BJ41" s="29"/>
      <c r="BK41" s="29"/>
      <c r="BL41" s="29"/>
      <c r="BM41" s="29"/>
      <c r="BN41" s="29"/>
      <c r="BO41" s="29"/>
      <c r="BP41" s="29"/>
      <c r="BQ41" s="29"/>
      <c r="BR41" s="29"/>
      <c r="BS41" s="29"/>
      <c r="BT41" s="30"/>
      <c r="BU41" s="71"/>
      <c r="BV41" s="186">
        <f t="shared" si="6"/>
        <v>0</v>
      </c>
      <c r="BW41" s="81">
        <v>0</v>
      </c>
      <c r="BX41" s="81">
        <v>0</v>
      </c>
    </row>
    <row r="42" spans="2:76" ht="15.75" customHeight="1" x14ac:dyDescent="0.25">
      <c r="B42" s="870" t="s">
        <v>209</v>
      </c>
      <c r="C42" s="871"/>
      <c r="D42" s="501"/>
      <c r="E42" s="151" t="s">
        <v>197</v>
      </c>
      <c r="F42" s="152"/>
      <c r="G42" s="527">
        <f>SUM(G43:G45)</f>
        <v>0</v>
      </c>
      <c r="H42" s="558">
        <f t="shared" ref="H42:W42" si="40">SUM(H43:H45)</f>
        <v>0</v>
      </c>
      <c r="I42" s="558">
        <f t="shared" si="40"/>
        <v>0</v>
      </c>
      <c r="J42" s="558">
        <f t="shared" si="40"/>
        <v>0</v>
      </c>
      <c r="K42" s="558">
        <f t="shared" si="40"/>
        <v>0</v>
      </c>
      <c r="L42" s="558">
        <f t="shared" si="40"/>
        <v>0</v>
      </c>
      <c r="M42" s="558">
        <f t="shared" ref="M42:T42" si="41">SUM(M43:M45)</f>
        <v>0</v>
      </c>
      <c r="N42" s="558">
        <f t="shared" si="41"/>
        <v>0</v>
      </c>
      <c r="O42" s="558">
        <f t="shared" si="41"/>
        <v>0</v>
      </c>
      <c r="P42" s="558">
        <f t="shared" si="41"/>
        <v>0</v>
      </c>
      <c r="Q42" s="558">
        <f t="shared" si="41"/>
        <v>0</v>
      </c>
      <c r="R42" s="558">
        <f t="shared" si="41"/>
        <v>0</v>
      </c>
      <c r="S42" s="558">
        <f t="shared" si="41"/>
        <v>0</v>
      </c>
      <c r="T42" s="558">
        <f t="shared" si="41"/>
        <v>0</v>
      </c>
      <c r="U42" s="558">
        <f t="shared" si="40"/>
        <v>0</v>
      </c>
      <c r="V42" s="587">
        <f t="shared" si="40"/>
        <v>0</v>
      </c>
      <c r="W42" s="587">
        <f t="shared" si="40"/>
        <v>0</v>
      </c>
      <c r="X42" s="588">
        <f>SUM(X43:X45)</f>
        <v>0</v>
      </c>
      <c r="Y42" s="589">
        <f t="shared" ref="Y42:AM42" si="42">SUM(Y43:Y45)</f>
        <v>0</v>
      </c>
      <c r="Z42" s="589">
        <f t="shared" si="42"/>
        <v>0</v>
      </c>
      <c r="AA42" s="589">
        <f t="shared" si="42"/>
        <v>0</v>
      </c>
      <c r="AB42" s="589">
        <f t="shared" si="42"/>
        <v>0</v>
      </c>
      <c r="AC42" s="589">
        <f t="shared" si="42"/>
        <v>0</v>
      </c>
      <c r="AD42" s="589">
        <f t="shared" si="42"/>
        <v>0</v>
      </c>
      <c r="AE42" s="589">
        <f t="shared" si="42"/>
        <v>0</v>
      </c>
      <c r="AF42" s="589">
        <f t="shared" si="42"/>
        <v>0</v>
      </c>
      <c r="AG42" s="589">
        <f t="shared" si="42"/>
        <v>0</v>
      </c>
      <c r="AH42" s="589">
        <f t="shared" si="42"/>
        <v>0</v>
      </c>
      <c r="AI42" s="589">
        <f t="shared" si="42"/>
        <v>0</v>
      </c>
      <c r="AJ42" s="589">
        <f t="shared" si="42"/>
        <v>0</v>
      </c>
      <c r="AK42" s="589">
        <f t="shared" si="42"/>
        <v>0</v>
      </c>
      <c r="AL42" s="589">
        <f t="shared" si="42"/>
        <v>0</v>
      </c>
      <c r="AM42" s="587">
        <f t="shared" si="42"/>
        <v>0</v>
      </c>
      <c r="AN42" s="518">
        <f>SUM(AN43:AN45)</f>
        <v>0</v>
      </c>
      <c r="AO42" s="560">
        <f t="shared" ref="AO42:BC42" si="43">SUM(AO43:AO45)</f>
        <v>0</v>
      </c>
      <c r="AP42" s="560">
        <f t="shared" si="43"/>
        <v>0</v>
      </c>
      <c r="AQ42" s="560">
        <f t="shared" si="43"/>
        <v>0</v>
      </c>
      <c r="AR42" s="560">
        <f t="shared" si="43"/>
        <v>0</v>
      </c>
      <c r="AS42" s="560">
        <f t="shared" ref="AS42:AZ42" si="44">SUM(AS43:AS45)</f>
        <v>0</v>
      </c>
      <c r="AT42" s="560">
        <f t="shared" si="44"/>
        <v>0</v>
      </c>
      <c r="AU42" s="560">
        <f t="shared" si="44"/>
        <v>0</v>
      </c>
      <c r="AV42" s="560">
        <f t="shared" si="44"/>
        <v>0</v>
      </c>
      <c r="AW42" s="560">
        <f t="shared" si="44"/>
        <v>0</v>
      </c>
      <c r="AX42" s="560">
        <f t="shared" si="44"/>
        <v>0</v>
      </c>
      <c r="AY42" s="560">
        <f t="shared" si="44"/>
        <v>0</v>
      </c>
      <c r="AZ42" s="560">
        <f t="shared" si="44"/>
        <v>0</v>
      </c>
      <c r="BA42" s="560">
        <f t="shared" si="43"/>
        <v>0</v>
      </c>
      <c r="BB42" s="560">
        <f t="shared" si="43"/>
        <v>0</v>
      </c>
      <c r="BC42" s="561">
        <f t="shared" si="43"/>
        <v>0</v>
      </c>
      <c r="BD42" s="590"/>
      <c r="BE42" s="518">
        <f>SUM(BE43:BE45)</f>
        <v>0</v>
      </c>
      <c r="BF42" s="560">
        <f t="shared" ref="BF42:BT42" si="45">SUM(BF43:BF45)</f>
        <v>0</v>
      </c>
      <c r="BG42" s="560">
        <f t="shared" si="45"/>
        <v>0</v>
      </c>
      <c r="BH42" s="560">
        <f t="shared" si="45"/>
        <v>0</v>
      </c>
      <c r="BI42" s="560">
        <f t="shared" si="45"/>
        <v>0</v>
      </c>
      <c r="BJ42" s="560">
        <f t="shared" ref="BJ42:BQ42" si="46">SUM(BJ43:BJ45)</f>
        <v>0</v>
      </c>
      <c r="BK42" s="560">
        <f t="shared" si="46"/>
        <v>0</v>
      </c>
      <c r="BL42" s="560">
        <f t="shared" si="46"/>
        <v>0</v>
      </c>
      <c r="BM42" s="560">
        <f t="shared" si="46"/>
        <v>0</v>
      </c>
      <c r="BN42" s="560">
        <f t="shared" si="46"/>
        <v>0</v>
      </c>
      <c r="BO42" s="560">
        <f t="shared" si="46"/>
        <v>0</v>
      </c>
      <c r="BP42" s="560">
        <f t="shared" si="46"/>
        <v>0</v>
      </c>
      <c r="BQ42" s="560">
        <f t="shared" si="46"/>
        <v>0</v>
      </c>
      <c r="BR42" s="560">
        <f t="shared" si="45"/>
        <v>0</v>
      </c>
      <c r="BS42" s="560">
        <f t="shared" si="45"/>
        <v>0</v>
      </c>
      <c r="BT42" s="561">
        <f t="shared" si="45"/>
        <v>0</v>
      </c>
      <c r="BU42" s="591"/>
      <c r="BV42" s="186">
        <f t="shared" ref="BV42:BV73" si="47">BE42-G42</f>
        <v>0</v>
      </c>
      <c r="BW42" s="81">
        <v>0</v>
      </c>
      <c r="BX42" s="81">
        <v>0</v>
      </c>
    </row>
    <row r="43" spans="2:76" x14ac:dyDescent="0.25">
      <c r="B43" s="903" t="s">
        <v>5</v>
      </c>
      <c r="C43" s="167" t="s">
        <v>212</v>
      </c>
      <c r="D43" s="167"/>
      <c r="E43" s="897" t="s">
        <v>197</v>
      </c>
      <c r="F43" s="152" t="s">
        <v>56</v>
      </c>
      <c r="G43" s="531">
        <f>SUM(H43:W43)</f>
        <v>0</v>
      </c>
      <c r="H43" s="390">
        <v>0</v>
      </c>
      <c r="I43" s="390">
        <v>0</v>
      </c>
      <c r="J43" s="390">
        <v>0</v>
      </c>
      <c r="K43" s="390" t="s">
        <v>914</v>
      </c>
      <c r="L43" s="390" t="s">
        <v>914</v>
      </c>
      <c r="M43" s="390" t="s">
        <v>914</v>
      </c>
      <c r="N43" s="390" t="s">
        <v>914</v>
      </c>
      <c r="O43" s="390" t="s">
        <v>914</v>
      </c>
      <c r="P43" s="390" t="s">
        <v>914</v>
      </c>
      <c r="Q43" s="390" t="s">
        <v>914</v>
      </c>
      <c r="R43" s="390" t="s">
        <v>914</v>
      </c>
      <c r="S43" s="390" t="s">
        <v>914</v>
      </c>
      <c r="T43" s="390" t="s">
        <v>914</v>
      </c>
      <c r="U43" s="390" t="s">
        <v>914</v>
      </c>
      <c r="V43" s="465" t="s">
        <v>914</v>
      </c>
      <c r="W43" s="486" t="s">
        <v>914</v>
      </c>
      <c r="X43" s="594">
        <f t="shared" si="25"/>
        <v>0</v>
      </c>
      <c r="Y43" s="390">
        <v>0</v>
      </c>
      <c r="Z43" s="390">
        <v>0</v>
      </c>
      <c r="AA43" s="390">
        <v>0</v>
      </c>
      <c r="AB43" s="390" t="s">
        <v>914</v>
      </c>
      <c r="AC43" s="390" t="s">
        <v>914</v>
      </c>
      <c r="AD43" s="390" t="s">
        <v>914</v>
      </c>
      <c r="AE43" s="390" t="s">
        <v>914</v>
      </c>
      <c r="AF43" s="390" t="s">
        <v>914</v>
      </c>
      <c r="AG43" s="390" t="s">
        <v>914</v>
      </c>
      <c r="AH43" s="390" t="s">
        <v>914</v>
      </c>
      <c r="AI43" s="390" t="s">
        <v>914</v>
      </c>
      <c r="AJ43" s="390" t="s">
        <v>914</v>
      </c>
      <c r="AK43" s="390" t="s">
        <v>914</v>
      </c>
      <c r="AL43" s="390" t="s">
        <v>914</v>
      </c>
      <c r="AM43" s="465" t="s">
        <v>914</v>
      </c>
      <c r="AN43" s="518">
        <f t="shared" ref="AN43:AN46" si="48">SUM(AO43:BC43)</f>
        <v>0</v>
      </c>
      <c r="AO43" s="26">
        <v>0</v>
      </c>
      <c r="AP43" s="26">
        <v>0</v>
      </c>
      <c r="AQ43" s="26">
        <v>0</v>
      </c>
      <c r="AR43" s="32"/>
      <c r="AS43" s="32"/>
      <c r="AT43" s="32"/>
      <c r="AU43" s="32"/>
      <c r="AV43" s="32"/>
      <c r="AW43" s="32"/>
      <c r="AX43" s="32"/>
      <c r="AY43" s="32"/>
      <c r="AZ43" s="32"/>
      <c r="BA43" s="32"/>
      <c r="BB43" s="32"/>
      <c r="BC43" s="33"/>
      <c r="BD43" s="114"/>
      <c r="BE43" s="519">
        <f t="shared" ref="BE43:BE45" si="49">SUM(BF43:BT43)</f>
        <v>0</v>
      </c>
      <c r="BF43" s="26">
        <v>0</v>
      </c>
      <c r="BG43" s="26">
        <v>0</v>
      </c>
      <c r="BH43" s="26">
        <v>0</v>
      </c>
      <c r="BI43" s="32"/>
      <c r="BJ43" s="32"/>
      <c r="BK43" s="32"/>
      <c r="BL43" s="32"/>
      <c r="BM43" s="32"/>
      <c r="BN43" s="32"/>
      <c r="BO43" s="32"/>
      <c r="BP43" s="32"/>
      <c r="BQ43" s="32"/>
      <c r="BR43" s="32"/>
      <c r="BS43" s="32"/>
      <c r="BT43" s="33"/>
      <c r="BU43" s="72"/>
      <c r="BV43" s="184">
        <f t="shared" si="47"/>
        <v>0</v>
      </c>
      <c r="BW43" s="98" t="s">
        <v>390</v>
      </c>
      <c r="BX43" s="99" t="s">
        <v>390</v>
      </c>
    </row>
    <row r="44" spans="2:76" x14ac:dyDescent="0.25">
      <c r="B44" s="904"/>
      <c r="C44" s="167" t="s">
        <v>213</v>
      </c>
      <c r="D44" s="167"/>
      <c r="E44" s="898"/>
      <c r="F44" s="152" t="s">
        <v>62</v>
      </c>
      <c r="G44" s="531">
        <f>SUM(H44:W44)</f>
        <v>0</v>
      </c>
      <c r="H44" s="390">
        <v>0</v>
      </c>
      <c r="I44" s="390">
        <v>0</v>
      </c>
      <c r="J44" s="390">
        <v>0</v>
      </c>
      <c r="K44" s="390" t="s">
        <v>914</v>
      </c>
      <c r="L44" s="390" t="s">
        <v>914</v>
      </c>
      <c r="M44" s="390" t="s">
        <v>914</v>
      </c>
      <c r="N44" s="390" t="s">
        <v>914</v>
      </c>
      <c r="O44" s="390" t="s">
        <v>914</v>
      </c>
      <c r="P44" s="390" t="s">
        <v>914</v>
      </c>
      <c r="Q44" s="390" t="s">
        <v>914</v>
      </c>
      <c r="R44" s="390" t="s">
        <v>914</v>
      </c>
      <c r="S44" s="390" t="s">
        <v>914</v>
      </c>
      <c r="T44" s="390" t="s">
        <v>914</v>
      </c>
      <c r="U44" s="390" t="s">
        <v>914</v>
      </c>
      <c r="V44" s="465" t="s">
        <v>914</v>
      </c>
      <c r="W44" s="486" t="s">
        <v>914</v>
      </c>
      <c r="X44" s="594">
        <f t="shared" si="25"/>
        <v>0</v>
      </c>
      <c r="Y44" s="390">
        <v>0</v>
      </c>
      <c r="Z44" s="390">
        <v>0</v>
      </c>
      <c r="AA44" s="390">
        <v>0</v>
      </c>
      <c r="AB44" s="390" t="s">
        <v>914</v>
      </c>
      <c r="AC44" s="390" t="s">
        <v>914</v>
      </c>
      <c r="AD44" s="390" t="s">
        <v>914</v>
      </c>
      <c r="AE44" s="390" t="s">
        <v>914</v>
      </c>
      <c r="AF44" s="390" t="s">
        <v>914</v>
      </c>
      <c r="AG44" s="390" t="s">
        <v>914</v>
      </c>
      <c r="AH44" s="390" t="s">
        <v>914</v>
      </c>
      <c r="AI44" s="390" t="s">
        <v>914</v>
      </c>
      <c r="AJ44" s="390" t="s">
        <v>914</v>
      </c>
      <c r="AK44" s="390" t="s">
        <v>914</v>
      </c>
      <c r="AL44" s="390" t="s">
        <v>914</v>
      </c>
      <c r="AM44" s="465" t="s">
        <v>914</v>
      </c>
      <c r="AN44" s="518">
        <f t="shared" si="48"/>
        <v>0</v>
      </c>
      <c r="AO44" s="26">
        <v>0</v>
      </c>
      <c r="AP44" s="26">
        <v>0</v>
      </c>
      <c r="AQ44" s="26">
        <v>0</v>
      </c>
      <c r="AR44" s="32"/>
      <c r="AS44" s="32"/>
      <c r="AT44" s="32"/>
      <c r="AU44" s="32"/>
      <c r="AV44" s="32"/>
      <c r="AW44" s="32"/>
      <c r="AX44" s="32"/>
      <c r="AY44" s="32"/>
      <c r="AZ44" s="32"/>
      <c r="BA44" s="32"/>
      <c r="BB44" s="32"/>
      <c r="BC44" s="33"/>
      <c r="BD44" s="114"/>
      <c r="BE44" s="519">
        <f t="shared" si="49"/>
        <v>0</v>
      </c>
      <c r="BF44" s="26">
        <v>0</v>
      </c>
      <c r="BG44" s="26">
        <v>0</v>
      </c>
      <c r="BH44" s="26">
        <v>0</v>
      </c>
      <c r="BI44" s="32"/>
      <c r="BJ44" s="32"/>
      <c r="BK44" s="32"/>
      <c r="BL44" s="32"/>
      <c r="BM44" s="32"/>
      <c r="BN44" s="32"/>
      <c r="BO44" s="32"/>
      <c r="BP44" s="32"/>
      <c r="BQ44" s="32"/>
      <c r="BR44" s="32"/>
      <c r="BS44" s="32"/>
      <c r="BT44" s="33"/>
      <c r="BU44" s="72"/>
      <c r="BV44" s="184">
        <f t="shared" si="47"/>
        <v>0</v>
      </c>
      <c r="BW44" s="98" t="s">
        <v>390</v>
      </c>
      <c r="BX44" s="99" t="s">
        <v>390</v>
      </c>
    </row>
    <row r="45" spans="2:76" x14ac:dyDescent="0.25">
      <c r="B45" s="905"/>
      <c r="C45" s="167" t="s">
        <v>23</v>
      </c>
      <c r="D45" s="167"/>
      <c r="E45" s="899"/>
      <c r="F45" s="152"/>
      <c r="G45" s="531">
        <f>SUM(H45:W45)</f>
        <v>0</v>
      </c>
      <c r="H45" s="390">
        <v>0</v>
      </c>
      <c r="I45" s="390">
        <v>0</v>
      </c>
      <c r="J45" s="390">
        <v>0</v>
      </c>
      <c r="K45" s="390" t="s">
        <v>914</v>
      </c>
      <c r="L45" s="390" t="s">
        <v>914</v>
      </c>
      <c r="M45" s="390" t="s">
        <v>914</v>
      </c>
      <c r="N45" s="390" t="s">
        <v>914</v>
      </c>
      <c r="O45" s="390" t="s">
        <v>914</v>
      </c>
      <c r="P45" s="390" t="s">
        <v>914</v>
      </c>
      <c r="Q45" s="390" t="s">
        <v>914</v>
      </c>
      <c r="R45" s="390" t="s">
        <v>914</v>
      </c>
      <c r="S45" s="390" t="s">
        <v>914</v>
      </c>
      <c r="T45" s="390" t="s">
        <v>914</v>
      </c>
      <c r="U45" s="390" t="s">
        <v>914</v>
      </c>
      <c r="V45" s="465" t="s">
        <v>914</v>
      </c>
      <c r="W45" s="486" t="s">
        <v>914</v>
      </c>
      <c r="X45" s="594">
        <f t="shared" si="25"/>
        <v>0</v>
      </c>
      <c r="Y45" s="390">
        <v>0</v>
      </c>
      <c r="Z45" s="390">
        <v>0</v>
      </c>
      <c r="AA45" s="390">
        <v>0</v>
      </c>
      <c r="AB45" s="390" t="s">
        <v>914</v>
      </c>
      <c r="AC45" s="390" t="s">
        <v>914</v>
      </c>
      <c r="AD45" s="390" t="s">
        <v>914</v>
      </c>
      <c r="AE45" s="390" t="s">
        <v>914</v>
      </c>
      <c r="AF45" s="390" t="s">
        <v>914</v>
      </c>
      <c r="AG45" s="390" t="s">
        <v>914</v>
      </c>
      <c r="AH45" s="390" t="s">
        <v>914</v>
      </c>
      <c r="AI45" s="390" t="s">
        <v>914</v>
      </c>
      <c r="AJ45" s="390" t="s">
        <v>914</v>
      </c>
      <c r="AK45" s="390" t="s">
        <v>914</v>
      </c>
      <c r="AL45" s="390" t="s">
        <v>914</v>
      </c>
      <c r="AM45" s="465" t="s">
        <v>914</v>
      </c>
      <c r="AN45" s="518">
        <f t="shared" si="48"/>
        <v>0</v>
      </c>
      <c r="AO45" s="26">
        <v>0</v>
      </c>
      <c r="AP45" s="26">
        <v>0</v>
      </c>
      <c r="AQ45" s="26">
        <v>0</v>
      </c>
      <c r="AR45" s="32"/>
      <c r="AS45" s="32"/>
      <c r="AT45" s="32"/>
      <c r="AU45" s="32"/>
      <c r="AV45" s="32"/>
      <c r="AW45" s="32"/>
      <c r="AX45" s="32"/>
      <c r="AY45" s="32"/>
      <c r="AZ45" s="32"/>
      <c r="BA45" s="32"/>
      <c r="BB45" s="32"/>
      <c r="BC45" s="33"/>
      <c r="BD45" s="114"/>
      <c r="BE45" s="519">
        <f t="shared" si="49"/>
        <v>0</v>
      </c>
      <c r="BF45" s="26">
        <v>0</v>
      </c>
      <c r="BG45" s="26">
        <v>0</v>
      </c>
      <c r="BH45" s="26">
        <v>0</v>
      </c>
      <c r="BI45" s="32"/>
      <c r="BJ45" s="32"/>
      <c r="BK45" s="32"/>
      <c r="BL45" s="32"/>
      <c r="BM45" s="32"/>
      <c r="BN45" s="32"/>
      <c r="BO45" s="32"/>
      <c r="BP45" s="32"/>
      <c r="BQ45" s="32"/>
      <c r="BR45" s="32"/>
      <c r="BS45" s="32"/>
      <c r="BT45" s="33"/>
      <c r="BU45" s="72"/>
      <c r="BV45" s="184">
        <f t="shared" si="47"/>
        <v>0</v>
      </c>
      <c r="BW45" s="98" t="s">
        <v>390</v>
      </c>
      <c r="BX45" s="99" t="s">
        <v>390</v>
      </c>
    </row>
    <row r="46" spans="2:76" ht="15.75" customHeight="1" x14ac:dyDescent="0.25">
      <c r="B46" s="870" t="s">
        <v>210</v>
      </c>
      <c r="C46" s="871"/>
      <c r="D46" s="182"/>
      <c r="E46" s="151" t="s">
        <v>198</v>
      </c>
      <c r="F46" s="152"/>
      <c r="G46" s="527">
        <f>SUM(H46:W46)</f>
        <v>0</v>
      </c>
      <c r="H46" s="390">
        <v>0</v>
      </c>
      <c r="I46" s="390">
        <v>0</v>
      </c>
      <c r="J46" s="390">
        <v>0</v>
      </c>
      <c r="K46" s="390" t="s">
        <v>914</v>
      </c>
      <c r="L46" s="390" t="s">
        <v>914</v>
      </c>
      <c r="M46" s="390" t="s">
        <v>914</v>
      </c>
      <c r="N46" s="390" t="s">
        <v>914</v>
      </c>
      <c r="O46" s="390" t="s">
        <v>914</v>
      </c>
      <c r="P46" s="390" t="s">
        <v>914</v>
      </c>
      <c r="Q46" s="390" t="s">
        <v>914</v>
      </c>
      <c r="R46" s="390" t="s">
        <v>914</v>
      </c>
      <c r="S46" s="390" t="s">
        <v>914</v>
      </c>
      <c r="T46" s="390" t="s">
        <v>914</v>
      </c>
      <c r="U46" s="390" t="s">
        <v>914</v>
      </c>
      <c r="V46" s="465" t="s">
        <v>914</v>
      </c>
      <c r="W46" s="486" t="s">
        <v>914</v>
      </c>
      <c r="X46" s="594">
        <f t="shared" si="25"/>
        <v>0</v>
      </c>
      <c r="Y46" s="390">
        <v>0</v>
      </c>
      <c r="Z46" s="390">
        <v>0</v>
      </c>
      <c r="AA46" s="390">
        <v>0</v>
      </c>
      <c r="AB46" s="390" t="s">
        <v>914</v>
      </c>
      <c r="AC46" s="390" t="s">
        <v>914</v>
      </c>
      <c r="AD46" s="390" t="s">
        <v>914</v>
      </c>
      <c r="AE46" s="390" t="s">
        <v>914</v>
      </c>
      <c r="AF46" s="390" t="s">
        <v>914</v>
      </c>
      <c r="AG46" s="390" t="s">
        <v>914</v>
      </c>
      <c r="AH46" s="390" t="s">
        <v>914</v>
      </c>
      <c r="AI46" s="390" t="s">
        <v>914</v>
      </c>
      <c r="AJ46" s="390" t="s">
        <v>914</v>
      </c>
      <c r="AK46" s="390" t="s">
        <v>914</v>
      </c>
      <c r="AL46" s="390" t="s">
        <v>914</v>
      </c>
      <c r="AM46" s="465" t="s">
        <v>914</v>
      </c>
      <c r="AN46" s="518">
        <f t="shared" si="48"/>
        <v>0</v>
      </c>
      <c r="AO46" s="26">
        <v>0</v>
      </c>
      <c r="AP46" s="26">
        <v>0</v>
      </c>
      <c r="AQ46" s="26">
        <v>0</v>
      </c>
      <c r="AR46" s="29"/>
      <c r="AS46" s="29"/>
      <c r="AT46" s="29"/>
      <c r="AU46" s="29"/>
      <c r="AV46" s="29"/>
      <c r="AW46" s="29"/>
      <c r="AX46" s="29"/>
      <c r="AY46" s="29"/>
      <c r="AZ46" s="29"/>
      <c r="BA46" s="29"/>
      <c r="BB46" s="29"/>
      <c r="BC46" s="30"/>
      <c r="BD46" s="114"/>
      <c r="BE46" s="518">
        <f>SUM(BF46:BT46)</f>
        <v>0</v>
      </c>
      <c r="BF46" s="26">
        <v>0</v>
      </c>
      <c r="BG46" s="26">
        <v>0</v>
      </c>
      <c r="BH46" s="26">
        <v>0</v>
      </c>
      <c r="BI46" s="29"/>
      <c r="BJ46" s="29"/>
      <c r="BK46" s="29"/>
      <c r="BL46" s="29"/>
      <c r="BM46" s="29"/>
      <c r="BN46" s="29"/>
      <c r="BO46" s="29"/>
      <c r="BP46" s="29"/>
      <c r="BQ46" s="29"/>
      <c r="BR46" s="29"/>
      <c r="BS46" s="29"/>
      <c r="BT46" s="30"/>
      <c r="BU46" s="71"/>
      <c r="BV46" s="186">
        <f t="shared" si="47"/>
        <v>0</v>
      </c>
      <c r="BW46" s="81">
        <v>0</v>
      </c>
      <c r="BX46" s="81">
        <v>0</v>
      </c>
    </row>
    <row r="47" spans="2:76" ht="15.75" customHeight="1" x14ac:dyDescent="0.25">
      <c r="B47" s="870" t="s">
        <v>214</v>
      </c>
      <c r="C47" s="871"/>
      <c r="D47" s="501"/>
      <c r="E47" s="151" t="s">
        <v>199</v>
      </c>
      <c r="F47" s="152"/>
      <c r="G47" s="527">
        <f>SUM(G48:G52)</f>
        <v>0</v>
      </c>
      <c r="H47" s="558">
        <f t="shared" ref="H47:W47" si="50">SUM(H48:H52)</f>
        <v>0</v>
      </c>
      <c r="I47" s="558">
        <f t="shared" si="50"/>
        <v>0</v>
      </c>
      <c r="J47" s="558">
        <f t="shared" si="50"/>
        <v>0</v>
      </c>
      <c r="K47" s="558">
        <f t="shared" si="50"/>
        <v>0</v>
      </c>
      <c r="L47" s="558">
        <f t="shared" si="50"/>
        <v>0</v>
      </c>
      <c r="M47" s="558">
        <f t="shared" ref="M47:T47" si="51">SUM(M48:M52)</f>
        <v>0</v>
      </c>
      <c r="N47" s="558">
        <f t="shared" si="51"/>
        <v>0</v>
      </c>
      <c r="O47" s="558">
        <f t="shared" si="51"/>
        <v>0</v>
      </c>
      <c r="P47" s="558">
        <f t="shared" si="51"/>
        <v>0</v>
      </c>
      <c r="Q47" s="558">
        <f t="shared" si="51"/>
        <v>0</v>
      </c>
      <c r="R47" s="558">
        <f t="shared" si="51"/>
        <v>0</v>
      </c>
      <c r="S47" s="558">
        <f t="shared" si="51"/>
        <v>0</v>
      </c>
      <c r="T47" s="558">
        <f t="shared" si="51"/>
        <v>0</v>
      </c>
      <c r="U47" s="558">
        <f t="shared" si="50"/>
        <v>0</v>
      </c>
      <c r="V47" s="587">
        <f t="shared" si="50"/>
        <v>0</v>
      </c>
      <c r="W47" s="587">
        <f t="shared" si="50"/>
        <v>0</v>
      </c>
      <c r="X47" s="588">
        <f>SUM(X48:X52)</f>
        <v>0</v>
      </c>
      <c r="Y47" s="589">
        <f t="shared" ref="Y47:AM47" si="52">SUM(Y48:Y52)</f>
        <v>0</v>
      </c>
      <c r="Z47" s="589">
        <f t="shared" si="52"/>
        <v>0</v>
      </c>
      <c r="AA47" s="589">
        <f t="shared" si="52"/>
        <v>0</v>
      </c>
      <c r="AB47" s="589">
        <f t="shared" si="52"/>
        <v>0</v>
      </c>
      <c r="AC47" s="589">
        <f t="shared" si="52"/>
        <v>0</v>
      </c>
      <c r="AD47" s="589">
        <f t="shared" si="52"/>
        <v>0</v>
      </c>
      <c r="AE47" s="589">
        <f t="shared" si="52"/>
        <v>0</v>
      </c>
      <c r="AF47" s="589">
        <f t="shared" si="52"/>
        <v>0</v>
      </c>
      <c r="AG47" s="589">
        <f t="shared" si="52"/>
        <v>0</v>
      </c>
      <c r="AH47" s="589">
        <f t="shared" si="52"/>
        <v>0</v>
      </c>
      <c r="AI47" s="589">
        <f t="shared" si="52"/>
        <v>0</v>
      </c>
      <c r="AJ47" s="589">
        <f t="shared" si="52"/>
        <v>0</v>
      </c>
      <c r="AK47" s="589">
        <f t="shared" si="52"/>
        <v>0</v>
      </c>
      <c r="AL47" s="589">
        <f t="shared" si="52"/>
        <v>0</v>
      </c>
      <c r="AM47" s="587">
        <f t="shared" si="52"/>
        <v>0</v>
      </c>
      <c r="AN47" s="518">
        <f>SUM(AN48:AN52)</f>
        <v>0</v>
      </c>
      <c r="AO47" s="560">
        <f t="shared" ref="AO47:BC47" si="53">SUM(AO48:AO52)</f>
        <v>0</v>
      </c>
      <c r="AP47" s="560">
        <f t="shared" si="53"/>
        <v>0</v>
      </c>
      <c r="AQ47" s="560">
        <f t="shared" si="53"/>
        <v>0</v>
      </c>
      <c r="AR47" s="560">
        <f t="shared" si="53"/>
        <v>0</v>
      </c>
      <c r="AS47" s="560">
        <f t="shared" ref="AS47:AZ47" si="54">SUM(AS48:AS52)</f>
        <v>0</v>
      </c>
      <c r="AT47" s="560">
        <f t="shared" si="54"/>
        <v>0</v>
      </c>
      <c r="AU47" s="560">
        <f t="shared" si="54"/>
        <v>0</v>
      </c>
      <c r="AV47" s="560">
        <f t="shared" si="54"/>
        <v>0</v>
      </c>
      <c r="AW47" s="560">
        <f t="shared" si="54"/>
        <v>0</v>
      </c>
      <c r="AX47" s="560">
        <f t="shared" si="54"/>
        <v>0</v>
      </c>
      <c r="AY47" s="560">
        <f t="shared" si="54"/>
        <v>0</v>
      </c>
      <c r="AZ47" s="560">
        <f t="shared" si="54"/>
        <v>0</v>
      </c>
      <c r="BA47" s="560">
        <f t="shared" si="53"/>
        <v>0</v>
      </c>
      <c r="BB47" s="560">
        <f t="shared" si="53"/>
        <v>0</v>
      </c>
      <c r="BC47" s="561">
        <f t="shared" si="53"/>
        <v>0</v>
      </c>
      <c r="BD47" s="590"/>
      <c r="BE47" s="518">
        <f>SUM(BE48:BE52)</f>
        <v>0</v>
      </c>
      <c r="BF47" s="560">
        <f t="shared" ref="BF47:BT47" si="55">SUM(BF48:BF52)</f>
        <v>0</v>
      </c>
      <c r="BG47" s="560">
        <f t="shared" si="55"/>
        <v>0</v>
      </c>
      <c r="BH47" s="560">
        <f t="shared" si="55"/>
        <v>0</v>
      </c>
      <c r="BI47" s="560">
        <f t="shared" si="55"/>
        <v>0</v>
      </c>
      <c r="BJ47" s="560">
        <f t="shared" ref="BJ47:BQ47" si="56">SUM(BJ48:BJ52)</f>
        <v>0</v>
      </c>
      <c r="BK47" s="560">
        <f t="shared" si="56"/>
        <v>0</v>
      </c>
      <c r="BL47" s="560">
        <f t="shared" si="56"/>
        <v>0</v>
      </c>
      <c r="BM47" s="560">
        <f t="shared" si="56"/>
        <v>0</v>
      </c>
      <c r="BN47" s="560">
        <f t="shared" si="56"/>
        <v>0</v>
      </c>
      <c r="BO47" s="560">
        <f t="shared" si="56"/>
        <v>0</v>
      </c>
      <c r="BP47" s="560">
        <f t="shared" si="56"/>
        <v>0</v>
      </c>
      <c r="BQ47" s="560">
        <f t="shared" si="56"/>
        <v>0</v>
      </c>
      <c r="BR47" s="560">
        <f t="shared" si="55"/>
        <v>0</v>
      </c>
      <c r="BS47" s="560">
        <f t="shared" si="55"/>
        <v>0</v>
      </c>
      <c r="BT47" s="561">
        <f t="shared" si="55"/>
        <v>0</v>
      </c>
      <c r="BU47" s="591"/>
      <c r="BV47" s="186">
        <f t="shared" si="47"/>
        <v>0</v>
      </c>
      <c r="BW47" s="81">
        <v>0</v>
      </c>
      <c r="BX47" s="81">
        <v>0</v>
      </c>
    </row>
    <row r="48" spans="2:76" x14ac:dyDescent="0.25">
      <c r="B48" s="906" t="s">
        <v>5</v>
      </c>
      <c r="C48" s="167" t="s">
        <v>215</v>
      </c>
      <c r="D48" s="167"/>
      <c r="E48" s="897" t="s">
        <v>199</v>
      </c>
      <c r="F48" s="152" t="s">
        <v>56</v>
      </c>
      <c r="G48" s="531">
        <f>SUM(H48:W48)</f>
        <v>0</v>
      </c>
      <c r="H48" s="390">
        <v>0</v>
      </c>
      <c r="I48" s="390">
        <v>0</v>
      </c>
      <c r="J48" s="390">
        <v>0</v>
      </c>
      <c r="K48" s="390" t="s">
        <v>914</v>
      </c>
      <c r="L48" s="390" t="s">
        <v>914</v>
      </c>
      <c r="M48" s="390" t="s">
        <v>914</v>
      </c>
      <c r="N48" s="390" t="s">
        <v>914</v>
      </c>
      <c r="O48" s="390" t="s">
        <v>914</v>
      </c>
      <c r="P48" s="390" t="s">
        <v>914</v>
      </c>
      <c r="Q48" s="390" t="s">
        <v>914</v>
      </c>
      <c r="R48" s="390" t="s">
        <v>914</v>
      </c>
      <c r="S48" s="390" t="s">
        <v>914</v>
      </c>
      <c r="T48" s="390" t="s">
        <v>914</v>
      </c>
      <c r="U48" s="390" t="s">
        <v>914</v>
      </c>
      <c r="V48" s="465" t="s">
        <v>914</v>
      </c>
      <c r="W48" s="486" t="s">
        <v>914</v>
      </c>
      <c r="X48" s="594">
        <f t="shared" si="25"/>
        <v>0</v>
      </c>
      <c r="Y48" s="390">
        <v>0</v>
      </c>
      <c r="Z48" s="390">
        <v>0</v>
      </c>
      <c r="AA48" s="390">
        <v>0</v>
      </c>
      <c r="AB48" s="390" t="s">
        <v>914</v>
      </c>
      <c r="AC48" s="390" t="s">
        <v>914</v>
      </c>
      <c r="AD48" s="390" t="s">
        <v>914</v>
      </c>
      <c r="AE48" s="390" t="s">
        <v>914</v>
      </c>
      <c r="AF48" s="390" t="s">
        <v>914</v>
      </c>
      <c r="AG48" s="390" t="s">
        <v>914</v>
      </c>
      <c r="AH48" s="390" t="s">
        <v>914</v>
      </c>
      <c r="AI48" s="390" t="s">
        <v>914</v>
      </c>
      <c r="AJ48" s="390" t="s">
        <v>914</v>
      </c>
      <c r="AK48" s="390" t="s">
        <v>914</v>
      </c>
      <c r="AL48" s="390" t="s">
        <v>914</v>
      </c>
      <c r="AM48" s="465" t="s">
        <v>914</v>
      </c>
      <c r="AN48" s="519">
        <f t="shared" ref="AN48:AN52" si="57">SUM(AO48:BC48)</f>
        <v>0</v>
      </c>
      <c r="AO48" s="26">
        <v>0</v>
      </c>
      <c r="AP48" s="26">
        <v>0</v>
      </c>
      <c r="AQ48" s="26">
        <v>0</v>
      </c>
      <c r="AR48" s="32"/>
      <c r="AS48" s="32"/>
      <c r="AT48" s="32"/>
      <c r="AU48" s="32"/>
      <c r="AV48" s="32"/>
      <c r="AW48" s="32"/>
      <c r="AX48" s="32"/>
      <c r="AY48" s="32"/>
      <c r="AZ48" s="32"/>
      <c r="BA48" s="32"/>
      <c r="BB48" s="32"/>
      <c r="BC48" s="33"/>
      <c r="BD48" s="114"/>
      <c r="BE48" s="519">
        <f t="shared" ref="BE48:BE52" si="58">SUM(BF48:BT48)</f>
        <v>0</v>
      </c>
      <c r="BF48" s="26">
        <v>0</v>
      </c>
      <c r="BG48" s="26">
        <v>0</v>
      </c>
      <c r="BH48" s="26">
        <v>0</v>
      </c>
      <c r="BI48" s="32"/>
      <c r="BJ48" s="32"/>
      <c r="BK48" s="32"/>
      <c r="BL48" s="32"/>
      <c r="BM48" s="32"/>
      <c r="BN48" s="32"/>
      <c r="BO48" s="32"/>
      <c r="BP48" s="32"/>
      <c r="BQ48" s="32"/>
      <c r="BR48" s="32"/>
      <c r="BS48" s="32"/>
      <c r="BT48" s="33"/>
      <c r="BU48" s="72"/>
      <c r="BV48" s="184">
        <f t="shared" si="47"/>
        <v>0</v>
      </c>
      <c r="BW48" s="98" t="s">
        <v>390</v>
      </c>
      <c r="BX48" s="99" t="s">
        <v>390</v>
      </c>
    </row>
    <row r="49" spans="1:76" x14ac:dyDescent="0.25">
      <c r="B49" s="907"/>
      <c r="C49" s="167" t="s">
        <v>216</v>
      </c>
      <c r="D49" s="167"/>
      <c r="E49" s="898"/>
      <c r="F49" s="152" t="s">
        <v>62</v>
      </c>
      <c r="G49" s="531">
        <f>SUM(H49:W49)</f>
        <v>0</v>
      </c>
      <c r="H49" s="390">
        <v>0</v>
      </c>
      <c r="I49" s="390">
        <v>0</v>
      </c>
      <c r="J49" s="390">
        <v>0</v>
      </c>
      <c r="K49" s="390" t="s">
        <v>914</v>
      </c>
      <c r="L49" s="390" t="s">
        <v>914</v>
      </c>
      <c r="M49" s="390" t="s">
        <v>914</v>
      </c>
      <c r="N49" s="390" t="s">
        <v>914</v>
      </c>
      <c r="O49" s="390" t="s">
        <v>914</v>
      </c>
      <c r="P49" s="390" t="s">
        <v>914</v>
      </c>
      <c r="Q49" s="390" t="s">
        <v>914</v>
      </c>
      <c r="R49" s="390" t="s">
        <v>914</v>
      </c>
      <c r="S49" s="390" t="s">
        <v>914</v>
      </c>
      <c r="T49" s="390" t="s">
        <v>914</v>
      </c>
      <c r="U49" s="390" t="s">
        <v>914</v>
      </c>
      <c r="V49" s="465" t="s">
        <v>914</v>
      </c>
      <c r="W49" s="486" t="s">
        <v>914</v>
      </c>
      <c r="X49" s="594">
        <f t="shared" si="25"/>
        <v>0</v>
      </c>
      <c r="Y49" s="390">
        <v>0</v>
      </c>
      <c r="Z49" s="390">
        <v>0</v>
      </c>
      <c r="AA49" s="390">
        <v>0</v>
      </c>
      <c r="AB49" s="390" t="s">
        <v>914</v>
      </c>
      <c r="AC49" s="390" t="s">
        <v>914</v>
      </c>
      <c r="AD49" s="390" t="s">
        <v>914</v>
      </c>
      <c r="AE49" s="390" t="s">
        <v>914</v>
      </c>
      <c r="AF49" s="390" t="s">
        <v>914</v>
      </c>
      <c r="AG49" s="390" t="s">
        <v>914</v>
      </c>
      <c r="AH49" s="390" t="s">
        <v>914</v>
      </c>
      <c r="AI49" s="390" t="s">
        <v>914</v>
      </c>
      <c r="AJ49" s="390" t="s">
        <v>914</v>
      </c>
      <c r="AK49" s="390" t="s">
        <v>914</v>
      </c>
      <c r="AL49" s="390" t="s">
        <v>914</v>
      </c>
      <c r="AM49" s="465" t="s">
        <v>914</v>
      </c>
      <c r="AN49" s="519">
        <f t="shared" si="57"/>
        <v>0</v>
      </c>
      <c r="AO49" s="26">
        <v>0</v>
      </c>
      <c r="AP49" s="26">
        <v>0</v>
      </c>
      <c r="AQ49" s="26">
        <v>0</v>
      </c>
      <c r="AR49" s="32"/>
      <c r="AS49" s="32"/>
      <c r="AT49" s="32"/>
      <c r="AU49" s="32"/>
      <c r="AV49" s="32"/>
      <c r="AW49" s="32"/>
      <c r="AX49" s="32"/>
      <c r="AY49" s="32"/>
      <c r="AZ49" s="32"/>
      <c r="BA49" s="32"/>
      <c r="BB49" s="32"/>
      <c r="BC49" s="33"/>
      <c r="BD49" s="114"/>
      <c r="BE49" s="519">
        <f t="shared" si="58"/>
        <v>0</v>
      </c>
      <c r="BF49" s="26">
        <v>0</v>
      </c>
      <c r="BG49" s="26">
        <v>0</v>
      </c>
      <c r="BH49" s="26">
        <v>0</v>
      </c>
      <c r="BI49" s="32"/>
      <c r="BJ49" s="32"/>
      <c r="BK49" s="32"/>
      <c r="BL49" s="32"/>
      <c r="BM49" s="32"/>
      <c r="BN49" s="32"/>
      <c r="BO49" s="32"/>
      <c r="BP49" s="32"/>
      <c r="BQ49" s="32"/>
      <c r="BR49" s="32"/>
      <c r="BS49" s="32"/>
      <c r="BT49" s="33"/>
      <c r="BU49" s="72"/>
      <c r="BV49" s="184">
        <f t="shared" si="47"/>
        <v>0</v>
      </c>
      <c r="BW49" s="98" t="s">
        <v>390</v>
      </c>
      <c r="BX49" s="99" t="s">
        <v>390</v>
      </c>
    </row>
    <row r="50" spans="1:76" x14ac:dyDescent="0.25">
      <c r="B50" s="907"/>
      <c r="C50" s="167" t="s">
        <v>96</v>
      </c>
      <c r="D50" s="167"/>
      <c r="E50" s="898"/>
      <c r="F50" s="152" t="s">
        <v>64</v>
      </c>
      <c r="G50" s="531">
        <f>SUM(H50:W50)</f>
        <v>0</v>
      </c>
      <c r="H50" s="390">
        <v>0</v>
      </c>
      <c r="I50" s="390">
        <v>0</v>
      </c>
      <c r="J50" s="390">
        <v>0</v>
      </c>
      <c r="K50" s="390" t="s">
        <v>914</v>
      </c>
      <c r="L50" s="390" t="s">
        <v>914</v>
      </c>
      <c r="M50" s="390" t="s">
        <v>914</v>
      </c>
      <c r="N50" s="390" t="s">
        <v>914</v>
      </c>
      <c r="O50" s="390" t="s">
        <v>914</v>
      </c>
      <c r="P50" s="390" t="s">
        <v>914</v>
      </c>
      <c r="Q50" s="390" t="s">
        <v>914</v>
      </c>
      <c r="R50" s="390" t="s">
        <v>914</v>
      </c>
      <c r="S50" s="390" t="s">
        <v>914</v>
      </c>
      <c r="T50" s="390" t="s">
        <v>914</v>
      </c>
      <c r="U50" s="390" t="s">
        <v>914</v>
      </c>
      <c r="V50" s="465" t="s">
        <v>914</v>
      </c>
      <c r="W50" s="486" t="s">
        <v>914</v>
      </c>
      <c r="X50" s="594">
        <f t="shared" si="25"/>
        <v>0</v>
      </c>
      <c r="Y50" s="390">
        <v>0</v>
      </c>
      <c r="Z50" s="390">
        <v>0</v>
      </c>
      <c r="AA50" s="390">
        <v>0</v>
      </c>
      <c r="AB50" s="390" t="s">
        <v>914</v>
      </c>
      <c r="AC50" s="390" t="s">
        <v>914</v>
      </c>
      <c r="AD50" s="390" t="s">
        <v>914</v>
      </c>
      <c r="AE50" s="390" t="s">
        <v>914</v>
      </c>
      <c r="AF50" s="390" t="s">
        <v>914</v>
      </c>
      <c r="AG50" s="390" t="s">
        <v>914</v>
      </c>
      <c r="AH50" s="390" t="s">
        <v>914</v>
      </c>
      <c r="AI50" s="390" t="s">
        <v>914</v>
      </c>
      <c r="AJ50" s="390" t="s">
        <v>914</v>
      </c>
      <c r="AK50" s="390" t="s">
        <v>914</v>
      </c>
      <c r="AL50" s="390" t="s">
        <v>914</v>
      </c>
      <c r="AM50" s="465" t="s">
        <v>914</v>
      </c>
      <c r="AN50" s="519">
        <f t="shared" si="57"/>
        <v>0</v>
      </c>
      <c r="AO50" s="26">
        <v>0</v>
      </c>
      <c r="AP50" s="26">
        <v>0</v>
      </c>
      <c r="AQ50" s="26">
        <v>0</v>
      </c>
      <c r="AR50" s="32"/>
      <c r="AS50" s="32"/>
      <c r="AT50" s="32"/>
      <c r="AU50" s="32"/>
      <c r="AV50" s="32"/>
      <c r="AW50" s="32"/>
      <c r="AX50" s="32"/>
      <c r="AY50" s="32"/>
      <c r="AZ50" s="32"/>
      <c r="BA50" s="32"/>
      <c r="BB50" s="32"/>
      <c r="BC50" s="33"/>
      <c r="BD50" s="114"/>
      <c r="BE50" s="519">
        <f t="shared" si="58"/>
        <v>0</v>
      </c>
      <c r="BF50" s="26">
        <v>0</v>
      </c>
      <c r="BG50" s="26">
        <v>0</v>
      </c>
      <c r="BH50" s="26">
        <v>0</v>
      </c>
      <c r="BI50" s="32"/>
      <c r="BJ50" s="32"/>
      <c r="BK50" s="32"/>
      <c r="BL50" s="32"/>
      <c r="BM50" s="32"/>
      <c r="BN50" s="32"/>
      <c r="BO50" s="32"/>
      <c r="BP50" s="32"/>
      <c r="BQ50" s="32"/>
      <c r="BR50" s="32"/>
      <c r="BS50" s="32"/>
      <c r="BT50" s="33"/>
      <c r="BU50" s="72"/>
      <c r="BV50" s="184">
        <f t="shared" si="47"/>
        <v>0</v>
      </c>
      <c r="BW50" s="98" t="s">
        <v>390</v>
      </c>
      <c r="BX50" s="99" t="s">
        <v>390</v>
      </c>
    </row>
    <row r="51" spans="1:76" x14ac:dyDescent="0.25">
      <c r="B51" s="907"/>
      <c r="C51" s="167" t="s">
        <v>97</v>
      </c>
      <c r="D51" s="167"/>
      <c r="E51" s="898"/>
      <c r="F51" s="152" t="s">
        <v>66</v>
      </c>
      <c r="G51" s="531">
        <f>SUM(H51:W51)</f>
        <v>0</v>
      </c>
      <c r="H51" s="390">
        <v>0</v>
      </c>
      <c r="I51" s="390">
        <v>0</v>
      </c>
      <c r="J51" s="390">
        <v>0</v>
      </c>
      <c r="K51" s="390" t="s">
        <v>914</v>
      </c>
      <c r="L51" s="390" t="s">
        <v>914</v>
      </c>
      <c r="M51" s="390" t="s">
        <v>914</v>
      </c>
      <c r="N51" s="390" t="s">
        <v>914</v>
      </c>
      <c r="O51" s="390" t="s">
        <v>914</v>
      </c>
      <c r="P51" s="390" t="s">
        <v>914</v>
      </c>
      <c r="Q51" s="390" t="s">
        <v>914</v>
      </c>
      <c r="R51" s="390" t="s">
        <v>914</v>
      </c>
      <c r="S51" s="390" t="s">
        <v>914</v>
      </c>
      <c r="T51" s="390" t="s">
        <v>914</v>
      </c>
      <c r="U51" s="390" t="s">
        <v>914</v>
      </c>
      <c r="V51" s="465" t="s">
        <v>914</v>
      </c>
      <c r="W51" s="486" t="s">
        <v>914</v>
      </c>
      <c r="X51" s="594">
        <f t="shared" si="25"/>
        <v>0</v>
      </c>
      <c r="Y51" s="390">
        <v>0</v>
      </c>
      <c r="Z51" s="390">
        <v>0</v>
      </c>
      <c r="AA51" s="390">
        <v>0</v>
      </c>
      <c r="AB51" s="390" t="s">
        <v>914</v>
      </c>
      <c r="AC51" s="390" t="s">
        <v>914</v>
      </c>
      <c r="AD51" s="390" t="s">
        <v>914</v>
      </c>
      <c r="AE51" s="390" t="s">
        <v>914</v>
      </c>
      <c r="AF51" s="390" t="s">
        <v>914</v>
      </c>
      <c r="AG51" s="390" t="s">
        <v>914</v>
      </c>
      <c r="AH51" s="390" t="s">
        <v>914</v>
      </c>
      <c r="AI51" s="390" t="s">
        <v>914</v>
      </c>
      <c r="AJ51" s="390" t="s">
        <v>914</v>
      </c>
      <c r="AK51" s="390" t="s">
        <v>914</v>
      </c>
      <c r="AL51" s="390" t="s">
        <v>914</v>
      </c>
      <c r="AM51" s="465" t="s">
        <v>914</v>
      </c>
      <c r="AN51" s="519">
        <f t="shared" si="57"/>
        <v>0</v>
      </c>
      <c r="AO51" s="26">
        <v>0</v>
      </c>
      <c r="AP51" s="26">
        <v>0</v>
      </c>
      <c r="AQ51" s="26">
        <v>0</v>
      </c>
      <c r="AR51" s="32"/>
      <c r="AS51" s="32"/>
      <c r="AT51" s="32"/>
      <c r="AU51" s="32"/>
      <c r="AV51" s="32"/>
      <c r="AW51" s="32"/>
      <c r="AX51" s="32"/>
      <c r="AY51" s="32"/>
      <c r="AZ51" s="32"/>
      <c r="BA51" s="32"/>
      <c r="BB51" s="32"/>
      <c r="BC51" s="33"/>
      <c r="BD51" s="114"/>
      <c r="BE51" s="519">
        <f t="shared" si="58"/>
        <v>0</v>
      </c>
      <c r="BF51" s="26">
        <v>0</v>
      </c>
      <c r="BG51" s="26">
        <v>0</v>
      </c>
      <c r="BH51" s="26">
        <v>0</v>
      </c>
      <c r="BI51" s="32"/>
      <c r="BJ51" s="32"/>
      <c r="BK51" s="32"/>
      <c r="BL51" s="32"/>
      <c r="BM51" s="32"/>
      <c r="BN51" s="32"/>
      <c r="BO51" s="32"/>
      <c r="BP51" s="32"/>
      <c r="BQ51" s="32"/>
      <c r="BR51" s="32"/>
      <c r="BS51" s="32"/>
      <c r="BT51" s="33"/>
      <c r="BU51" s="72"/>
      <c r="BV51" s="184">
        <f t="shared" si="47"/>
        <v>0</v>
      </c>
      <c r="BW51" s="98" t="s">
        <v>390</v>
      </c>
      <c r="BX51" s="99" t="s">
        <v>390</v>
      </c>
    </row>
    <row r="52" spans="1:76" x14ac:dyDescent="0.25">
      <c r="B52" s="908"/>
      <c r="C52" s="167" t="s">
        <v>23</v>
      </c>
      <c r="D52" s="167"/>
      <c r="E52" s="899"/>
      <c r="F52" s="152"/>
      <c r="G52" s="531">
        <f>SUM(H52:W52)</f>
        <v>0</v>
      </c>
      <c r="H52" s="390">
        <v>0</v>
      </c>
      <c r="I52" s="390">
        <v>0</v>
      </c>
      <c r="J52" s="390">
        <v>0</v>
      </c>
      <c r="K52" s="390" t="s">
        <v>914</v>
      </c>
      <c r="L52" s="390" t="s">
        <v>914</v>
      </c>
      <c r="M52" s="390" t="s">
        <v>914</v>
      </c>
      <c r="N52" s="390" t="s">
        <v>914</v>
      </c>
      <c r="O52" s="390" t="s">
        <v>914</v>
      </c>
      <c r="P52" s="390" t="s">
        <v>914</v>
      </c>
      <c r="Q52" s="390" t="s">
        <v>914</v>
      </c>
      <c r="R52" s="390" t="s">
        <v>914</v>
      </c>
      <c r="S52" s="390" t="s">
        <v>914</v>
      </c>
      <c r="T52" s="390" t="s">
        <v>914</v>
      </c>
      <c r="U52" s="390" t="s">
        <v>914</v>
      </c>
      <c r="V52" s="465" t="s">
        <v>914</v>
      </c>
      <c r="W52" s="486" t="s">
        <v>914</v>
      </c>
      <c r="X52" s="594">
        <f t="shared" si="25"/>
        <v>0</v>
      </c>
      <c r="Y52" s="390">
        <v>0</v>
      </c>
      <c r="Z52" s="390">
        <v>0</v>
      </c>
      <c r="AA52" s="390">
        <v>0</v>
      </c>
      <c r="AB52" s="390" t="s">
        <v>914</v>
      </c>
      <c r="AC52" s="390" t="s">
        <v>914</v>
      </c>
      <c r="AD52" s="390" t="s">
        <v>914</v>
      </c>
      <c r="AE52" s="390" t="s">
        <v>914</v>
      </c>
      <c r="AF52" s="390" t="s">
        <v>914</v>
      </c>
      <c r="AG52" s="390" t="s">
        <v>914</v>
      </c>
      <c r="AH52" s="390" t="s">
        <v>914</v>
      </c>
      <c r="AI52" s="390" t="s">
        <v>914</v>
      </c>
      <c r="AJ52" s="390" t="s">
        <v>914</v>
      </c>
      <c r="AK52" s="390" t="s">
        <v>914</v>
      </c>
      <c r="AL52" s="390" t="s">
        <v>914</v>
      </c>
      <c r="AM52" s="465" t="s">
        <v>914</v>
      </c>
      <c r="AN52" s="519">
        <f t="shared" si="57"/>
        <v>0</v>
      </c>
      <c r="AO52" s="26">
        <v>0</v>
      </c>
      <c r="AP52" s="26">
        <v>0</v>
      </c>
      <c r="AQ52" s="26">
        <v>0</v>
      </c>
      <c r="AR52" s="32"/>
      <c r="AS52" s="32"/>
      <c r="AT52" s="32"/>
      <c r="AU52" s="32"/>
      <c r="AV52" s="32"/>
      <c r="AW52" s="32"/>
      <c r="AX52" s="32"/>
      <c r="AY52" s="32"/>
      <c r="AZ52" s="32"/>
      <c r="BA52" s="32"/>
      <c r="BB52" s="32"/>
      <c r="BC52" s="33"/>
      <c r="BD52" s="114"/>
      <c r="BE52" s="519">
        <f t="shared" si="58"/>
        <v>0</v>
      </c>
      <c r="BF52" s="26">
        <v>0</v>
      </c>
      <c r="BG52" s="26">
        <v>0</v>
      </c>
      <c r="BH52" s="26">
        <v>0</v>
      </c>
      <c r="BI52" s="32"/>
      <c r="BJ52" s="32"/>
      <c r="BK52" s="32"/>
      <c r="BL52" s="32"/>
      <c r="BM52" s="32"/>
      <c r="BN52" s="32"/>
      <c r="BO52" s="32"/>
      <c r="BP52" s="32"/>
      <c r="BQ52" s="32"/>
      <c r="BR52" s="32"/>
      <c r="BS52" s="32"/>
      <c r="BT52" s="33"/>
      <c r="BU52" s="72"/>
      <c r="BV52" s="184">
        <f t="shared" si="47"/>
        <v>0</v>
      </c>
      <c r="BW52" s="98" t="s">
        <v>390</v>
      </c>
      <c r="BX52" s="99" t="s">
        <v>390</v>
      </c>
    </row>
    <row r="53" spans="1:76" ht="15.75" customHeight="1" x14ac:dyDescent="0.25">
      <c r="B53" s="870" t="s">
        <v>211</v>
      </c>
      <c r="C53" s="871"/>
      <c r="D53" s="501"/>
      <c r="E53" s="151" t="s">
        <v>200</v>
      </c>
      <c r="F53" s="152"/>
      <c r="G53" s="527">
        <f>SUM(G54:G60)</f>
        <v>1592.44</v>
      </c>
      <c r="H53" s="558">
        <f t="shared" ref="H53:W53" si="59">SUM(H54:H60)</f>
        <v>1592.44</v>
      </c>
      <c r="I53" s="558">
        <f t="shared" si="59"/>
        <v>0</v>
      </c>
      <c r="J53" s="558">
        <f t="shared" si="59"/>
        <v>0</v>
      </c>
      <c r="K53" s="558">
        <f t="shared" si="59"/>
        <v>0</v>
      </c>
      <c r="L53" s="558">
        <f t="shared" si="59"/>
        <v>0</v>
      </c>
      <c r="M53" s="558">
        <f t="shared" ref="M53:T53" si="60">SUM(M54:M60)</f>
        <v>0</v>
      </c>
      <c r="N53" s="558">
        <f t="shared" si="60"/>
        <v>0</v>
      </c>
      <c r="O53" s="558">
        <f t="shared" si="60"/>
        <v>0</v>
      </c>
      <c r="P53" s="558">
        <f t="shared" si="60"/>
        <v>0</v>
      </c>
      <c r="Q53" s="558">
        <f t="shared" si="60"/>
        <v>0</v>
      </c>
      <c r="R53" s="558">
        <f t="shared" si="60"/>
        <v>0</v>
      </c>
      <c r="S53" s="558">
        <f t="shared" si="60"/>
        <v>0</v>
      </c>
      <c r="T53" s="558">
        <f t="shared" si="60"/>
        <v>0</v>
      </c>
      <c r="U53" s="558">
        <f t="shared" si="59"/>
        <v>0</v>
      </c>
      <c r="V53" s="587">
        <f t="shared" si="59"/>
        <v>0</v>
      </c>
      <c r="W53" s="587">
        <f t="shared" si="59"/>
        <v>0</v>
      </c>
      <c r="X53" s="588">
        <f>SUM(X54:X60)</f>
        <v>5000</v>
      </c>
      <c r="Y53" s="589">
        <f t="shared" ref="Y53:AM53" si="61">SUM(Y54:Y60)</f>
        <v>5000</v>
      </c>
      <c r="Z53" s="589">
        <f t="shared" si="61"/>
        <v>0</v>
      </c>
      <c r="AA53" s="589">
        <f t="shared" si="61"/>
        <v>0</v>
      </c>
      <c r="AB53" s="589">
        <f t="shared" si="61"/>
        <v>0</v>
      </c>
      <c r="AC53" s="589">
        <f t="shared" si="61"/>
        <v>0</v>
      </c>
      <c r="AD53" s="589">
        <f t="shared" si="61"/>
        <v>0</v>
      </c>
      <c r="AE53" s="589">
        <f t="shared" si="61"/>
        <v>0</v>
      </c>
      <c r="AF53" s="589">
        <f t="shared" si="61"/>
        <v>0</v>
      </c>
      <c r="AG53" s="589">
        <f t="shared" si="61"/>
        <v>0</v>
      </c>
      <c r="AH53" s="589">
        <f t="shared" si="61"/>
        <v>0</v>
      </c>
      <c r="AI53" s="589">
        <f t="shared" si="61"/>
        <v>0</v>
      </c>
      <c r="AJ53" s="589">
        <f t="shared" si="61"/>
        <v>0</v>
      </c>
      <c r="AK53" s="589">
        <f t="shared" si="61"/>
        <v>0</v>
      </c>
      <c r="AL53" s="589">
        <f t="shared" si="61"/>
        <v>0</v>
      </c>
      <c r="AM53" s="587">
        <f t="shared" si="61"/>
        <v>0</v>
      </c>
      <c r="AN53" s="518">
        <f>SUM(AN54:AN60)</f>
        <v>5000</v>
      </c>
      <c r="AO53" s="560">
        <f t="shared" ref="AO53:BC53" si="62">SUM(AO54:AO60)</f>
        <v>5000</v>
      </c>
      <c r="AP53" s="560">
        <f t="shared" si="62"/>
        <v>0</v>
      </c>
      <c r="AQ53" s="560">
        <f t="shared" si="62"/>
        <v>0</v>
      </c>
      <c r="AR53" s="560">
        <f t="shared" si="62"/>
        <v>0</v>
      </c>
      <c r="AS53" s="560">
        <f t="shared" ref="AS53:AZ53" si="63">SUM(AS54:AS60)</f>
        <v>0</v>
      </c>
      <c r="AT53" s="560">
        <f t="shared" si="63"/>
        <v>0</v>
      </c>
      <c r="AU53" s="560">
        <f t="shared" si="63"/>
        <v>0</v>
      </c>
      <c r="AV53" s="560">
        <f t="shared" si="63"/>
        <v>0</v>
      </c>
      <c r="AW53" s="560">
        <f t="shared" si="63"/>
        <v>0</v>
      </c>
      <c r="AX53" s="560">
        <f t="shared" si="63"/>
        <v>0</v>
      </c>
      <c r="AY53" s="560">
        <f t="shared" si="63"/>
        <v>0</v>
      </c>
      <c r="AZ53" s="560">
        <f t="shared" si="63"/>
        <v>0</v>
      </c>
      <c r="BA53" s="560">
        <f t="shared" si="62"/>
        <v>0</v>
      </c>
      <c r="BB53" s="560">
        <f t="shared" si="62"/>
        <v>0</v>
      </c>
      <c r="BC53" s="561">
        <f t="shared" si="62"/>
        <v>0</v>
      </c>
      <c r="BD53" s="590"/>
      <c r="BE53" s="518">
        <f>SUM(BE54:BE60)</f>
        <v>5000</v>
      </c>
      <c r="BF53" s="560">
        <f t="shared" ref="BF53:BT53" si="64">SUM(BF54:BF60)</f>
        <v>5000</v>
      </c>
      <c r="BG53" s="560">
        <f t="shared" si="64"/>
        <v>0</v>
      </c>
      <c r="BH53" s="560">
        <f t="shared" si="64"/>
        <v>0</v>
      </c>
      <c r="BI53" s="560">
        <f t="shared" si="64"/>
        <v>0</v>
      </c>
      <c r="BJ53" s="560">
        <f t="shared" ref="BJ53:BQ53" si="65">SUM(BJ54:BJ60)</f>
        <v>0</v>
      </c>
      <c r="BK53" s="560">
        <f t="shared" si="65"/>
        <v>0</v>
      </c>
      <c r="BL53" s="560">
        <f t="shared" si="65"/>
        <v>0</v>
      </c>
      <c r="BM53" s="560">
        <f t="shared" si="65"/>
        <v>0</v>
      </c>
      <c r="BN53" s="560">
        <f t="shared" si="65"/>
        <v>0</v>
      </c>
      <c r="BO53" s="560">
        <f t="shared" si="65"/>
        <v>0</v>
      </c>
      <c r="BP53" s="560">
        <f t="shared" si="65"/>
        <v>0</v>
      </c>
      <c r="BQ53" s="560">
        <f t="shared" si="65"/>
        <v>0</v>
      </c>
      <c r="BR53" s="560">
        <f t="shared" si="64"/>
        <v>0</v>
      </c>
      <c r="BS53" s="560">
        <f t="shared" si="64"/>
        <v>0</v>
      </c>
      <c r="BT53" s="561">
        <f t="shared" si="64"/>
        <v>0</v>
      </c>
      <c r="BU53" s="591"/>
      <c r="BV53" s="186">
        <f t="shared" si="47"/>
        <v>3407.56</v>
      </c>
      <c r="BW53" s="592">
        <f t="shared" ref="BW53:BX53" si="66">SUM(BW54:BW60)</f>
        <v>5000</v>
      </c>
      <c r="BX53" s="593">
        <f t="shared" si="66"/>
        <v>5000</v>
      </c>
    </row>
    <row r="54" spans="1:76" x14ac:dyDescent="0.25">
      <c r="B54" s="894" t="s">
        <v>5</v>
      </c>
      <c r="C54" s="167" t="s">
        <v>443</v>
      </c>
      <c r="D54" s="167"/>
      <c r="E54" s="897" t="s">
        <v>200</v>
      </c>
      <c r="F54" s="152" t="s">
        <v>68</v>
      </c>
      <c r="G54" s="531">
        <f t="shared" ref="G54:G60" si="67">SUM(H54:W54)</f>
        <v>0</v>
      </c>
      <c r="H54" s="390">
        <v>0</v>
      </c>
      <c r="I54" s="390">
        <v>0</v>
      </c>
      <c r="J54" s="390">
        <v>0</v>
      </c>
      <c r="K54" s="390" t="s">
        <v>914</v>
      </c>
      <c r="L54" s="390" t="s">
        <v>914</v>
      </c>
      <c r="M54" s="390" t="s">
        <v>914</v>
      </c>
      <c r="N54" s="390" t="s">
        <v>914</v>
      </c>
      <c r="O54" s="390" t="s">
        <v>914</v>
      </c>
      <c r="P54" s="390" t="s">
        <v>914</v>
      </c>
      <c r="Q54" s="390" t="s">
        <v>914</v>
      </c>
      <c r="R54" s="390" t="s">
        <v>914</v>
      </c>
      <c r="S54" s="390" t="s">
        <v>914</v>
      </c>
      <c r="T54" s="390" t="s">
        <v>914</v>
      </c>
      <c r="U54" s="390" t="s">
        <v>914</v>
      </c>
      <c r="V54" s="465" t="s">
        <v>914</v>
      </c>
      <c r="W54" s="486" t="s">
        <v>914</v>
      </c>
      <c r="X54" s="594">
        <f t="shared" ref="X54:X60" si="68">SUM(Y54:AM54)</f>
        <v>0</v>
      </c>
      <c r="Y54" s="390">
        <v>0</v>
      </c>
      <c r="Z54" s="390">
        <v>0</v>
      </c>
      <c r="AA54" s="390">
        <v>0</v>
      </c>
      <c r="AB54" s="390" t="s">
        <v>914</v>
      </c>
      <c r="AC54" s="390" t="s">
        <v>914</v>
      </c>
      <c r="AD54" s="390" t="s">
        <v>914</v>
      </c>
      <c r="AE54" s="390" t="s">
        <v>914</v>
      </c>
      <c r="AF54" s="390" t="s">
        <v>914</v>
      </c>
      <c r="AG54" s="390" t="s">
        <v>914</v>
      </c>
      <c r="AH54" s="390" t="s">
        <v>914</v>
      </c>
      <c r="AI54" s="390" t="s">
        <v>914</v>
      </c>
      <c r="AJ54" s="390" t="s">
        <v>914</v>
      </c>
      <c r="AK54" s="390" t="s">
        <v>914</v>
      </c>
      <c r="AL54" s="390" t="s">
        <v>914</v>
      </c>
      <c r="AM54" s="465" t="s">
        <v>914</v>
      </c>
      <c r="AN54" s="519">
        <f t="shared" ref="AN54:AN60" si="69">SUM(AO54:BC54)</f>
        <v>0</v>
      </c>
      <c r="AO54" s="26">
        <v>0</v>
      </c>
      <c r="AP54" s="26">
        <v>0</v>
      </c>
      <c r="AQ54" s="26">
        <v>0</v>
      </c>
      <c r="AR54" s="32"/>
      <c r="AS54" s="32"/>
      <c r="AT54" s="32"/>
      <c r="AU54" s="32"/>
      <c r="AV54" s="32"/>
      <c r="AW54" s="32"/>
      <c r="AX54" s="32"/>
      <c r="AY54" s="32"/>
      <c r="AZ54" s="32"/>
      <c r="BA54" s="32"/>
      <c r="BB54" s="32"/>
      <c r="BC54" s="33"/>
      <c r="BD54" s="114"/>
      <c r="BE54" s="519">
        <f t="shared" ref="BE54:BE60" si="70">SUM(BF54:BT54)</f>
        <v>0</v>
      </c>
      <c r="BF54" s="26">
        <v>0</v>
      </c>
      <c r="BG54" s="26">
        <v>0</v>
      </c>
      <c r="BH54" s="26">
        <v>0</v>
      </c>
      <c r="BI54" s="32"/>
      <c r="BJ54" s="32"/>
      <c r="BK54" s="32"/>
      <c r="BL54" s="32"/>
      <c r="BM54" s="32"/>
      <c r="BN54" s="32"/>
      <c r="BO54" s="32"/>
      <c r="BP54" s="32"/>
      <c r="BQ54" s="32"/>
      <c r="BR54" s="32"/>
      <c r="BS54" s="32"/>
      <c r="BT54" s="33"/>
      <c r="BU54" s="72"/>
      <c r="BV54" s="184">
        <f t="shared" si="47"/>
        <v>0</v>
      </c>
      <c r="BW54" s="81">
        <v>0</v>
      </c>
      <c r="BX54" s="81">
        <v>0</v>
      </c>
    </row>
    <row r="55" spans="1:76" x14ac:dyDescent="0.25">
      <c r="B55" s="895"/>
      <c r="C55" s="167" t="s">
        <v>444</v>
      </c>
      <c r="D55" s="167"/>
      <c r="E55" s="898"/>
      <c r="F55" s="152" t="s">
        <v>905</v>
      </c>
      <c r="G55" s="531">
        <f t="shared" si="67"/>
        <v>0</v>
      </c>
      <c r="H55" s="390">
        <v>0</v>
      </c>
      <c r="I55" s="390">
        <v>0</v>
      </c>
      <c r="J55" s="390">
        <v>0</v>
      </c>
      <c r="K55" s="390" t="s">
        <v>914</v>
      </c>
      <c r="L55" s="390" t="s">
        <v>914</v>
      </c>
      <c r="M55" s="390" t="s">
        <v>914</v>
      </c>
      <c r="N55" s="390" t="s">
        <v>914</v>
      </c>
      <c r="O55" s="390" t="s">
        <v>914</v>
      </c>
      <c r="P55" s="390" t="s">
        <v>914</v>
      </c>
      <c r="Q55" s="390" t="s">
        <v>914</v>
      </c>
      <c r="R55" s="390" t="s">
        <v>914</v>
      </c>
      <c r="S55" s="390" t="s">
        <v>914</v>
      </c>
      <c r="T55" s="390" t="s">
        <v>914</v>
      </c>
      <c r="U55" s="390" t="s">
        <v>914</v>
      </c>
      <c r="V55" s="465" t="s">
        <v>914</v>
      </c>
      <c r="W55" s="486" t="s">
        <v>914</v>
      </c>
      <c r="X55" s="594">
        <f t="shared" si="68"/>
        <v>0</v>
      </c>
      <c r="Y55" s="390">
        <v>0</v>
      </c>
      <c r="Z55" s="390">
        <v>0</v>
      </c>
      <c r="AA55" s="390">
        <v>0</v>
      </c>
      <c r="AB55" s="390" t="s">
        <v>914</v>
      </c>
      <c r="AC55" s="390" t="s">
        <v>914</v>
      </c>
      <c r="AD55" s="390" t="s">
        <v>914</v>
      </c>
      <c r="AE55" s="390" t="s">
        <v>914</v>
      </c>
      <c r="AF55" s="390" t="s">
        <v>914</v>
      </c>
      <c r="AG55" s="390" t="s">
        <v>914</v>
      </c>
      <c r="AH55" s="390" t="s">
        <v>914</v>
      </c>
      <c r="AI55" s="390" t="s">
        <v>914</v>
      </c>
      <c r="AJ55" s="390" t="s">
        <v>914</v>
      </c>
      <c r="AK55" s="390" t="s">
        <v>914</v>
      </c>
      <c r="AL55" s="390" t="s">
        <v>914</v>
      </c>
      <c r="AM55" s="465" t="s">
        <v>914</v>
      </c>
      <c r="AN55" s="519">
        <f t="shared" si="69"/>
        <v>0</v>
      </c>
      <c r="AO55" s="26">
        <v>0</v>
      </c>
      <c r="AP55" s="26">
        <v>0</v>
      </c>
      <c r="AQ55" s="26">
        <v>0</v>
      </c>
      <c r="AR55" s="32"/>
      <c r="AS55" s="32"/>
      <c r="AT55" s="32"/>
      <c r="AU55" s="32"/>
      <c r="AV55" s="32"/>
      <c r="AW55" s="32"/>
      <c r="AX55" s="32"/>
      <c r="AY55" s="32"/>
      <c r="AZ55" s="32"/>
      <c r="BA55" s="32"/>
      <c r="BB55" s="32"/>
      <c r="BC55" s="33"/>
      <c r="BD55" s="114"/>
      <c r="BE55" s="519">
        <f t="shared" si="70"/>
        <v>0</v>
      </c>
      <c r="BF55" s="26">
        <v>0</v>
      </c>
      <c r="BG55" s="26">
        <v>0</v>
      </c>
      <c r="BH55" s="26">
        <v>0</v>
      </c>
      <c r="BI55" s="32"/>
      <c r="BJ55" s="32"/>
      <c r="BK55" s="32"/>
      <c r="BL55" s="32"/>
      <c r="BM55" s="32"/>
      <c r="BN55" s="32"/>
      <c r="BO55" s="32"/>
      <c r="BP55" s="32"/>
      <c r="BQ55" s="32"/>
      <c r="BR55" s="32"/>
      <c r="BS55" s="32"/>
      <c r="BT55" s="33"/>
      <c r="BU55" s="72"/>
      <c r="BV55" s="184">
        <f>BE55-G55-G56</f>
        <v>0</v>
      </c>
      <c r="BW55" s="81">
        <v>0</v>
      </c>
      <c r="BX55" s="81">
        <v>0</v>
      </c>
    </row>
    <row r="56" spans="1:76" x14ac:dyDescent="0.25">
      <c r="B56" s="895"/>
      <c r="C56" s="189" t="s">
        <v>445</v>
      </c>
      <c r="D56" s="167"/>
      <c r="E56" s="898"/>
      <c r="F56" s="152" t="s">
        <v>906</v>
      </c>
      <c r="G56" s="531">
        <f t="shared" si="67"/>
        <v>0</v>
      </c>
      <c r="H56" s="390">
        <v>0</v>
      </c>
      <c r="I56" s="390">
        <v>0</v>
      </c>
      <c r="J56" s="390">
        <v>0</v>
      </c>
      <c r="K56" s="390" t="s">
        <v>914</v>
      </c>
      <c r="L56" s="390" t="s">
        <v>914</v>
      </c>
      <c r="M56" s="390" t="s">
        <v>914</v>
      </c>
      <c r="N56" s="390" t="s">
        <v>914</v>
      </c>
      <c r="O56" s="390" t="s">
        <v>914</v>
      </c>
      <c r="P56" s="390" t="s">
        <v>914</v>
      </c>
      <c r="Q56" s="390" t="s">
        <v>914</v>
      </c>
      <c r="R56" s="390" t="s">
        <v>914</v>
      </c>
      <c r="S56" s="390" t="s">
        <v>914</v>
      </c>
      <c r="T56" s="390" t="s">
        <v>914</v>
      </c>
      <c r="U56" s="390" t="s">
        <v>914</v>
      </c>
      <c r="V56" s="465" t="s">
        <v>914</v>
      </c>
      <c r="W56" s="486" t="s">
        <v>914</v>
      </c>
      <c r="X56" s="594">
        <f t="shared" si="68"/>
        <v>0</v>
      </c>
      <c r="Y56" s="390">
        <v>0</v>
      </c>
      <c r="Z56" s="390">
        <v>0</v>
      </c>
      <c r="AA56" s="390">
        <v>0</v>
      </c>
      <c r="AB56" s="390" t="s">
        <v>914</v>
      </c>
      <c r="AC56" s="390" t="s">
        <v>914</v>
      </c>
      <c r="AD56" s="390" t="s">
        <v>914</v>
      </c>
      <c r="AE56" s="390" t="s">
        <v>914</v>
      </c>
      <c r="AF56" s="390" t="s">
        <v>914</v>
      </c>
      <c r="AG56" s="390" t="s">
        <v>914</v>
      </c>
      <c r="AH56" s="390" t="s">
        <v>914</v>
      </c>
      <c r="AI56" s="390" t="s">
        <v>914</v>
      </c>
      <c r="AJ56" s="390" t="s">
        <v>914</v>
      </c>
      <c r="AK56" s="390" t="s">
        <v>914</v>
      </c>
      <c r="AL56" s="390" t="s">
        <v>914</v>
      </c>
      <c r="AM56" s="465" t="s">
        <v>914</v>
      </c>
      <c r="AN56" s="519">
        <f t="shared" si="69"/>
        <v>0</v>
      </c>
      <c r="AO56" s="26">
        <v>0</v>
      </c>
      <c r="AP56" s="26">
        <v>0</v>
      </c>
      <c r="AQ56" s="26">
        <v>0</v>
      </c>
      <c r="AR56" s="32"/>
      <c r="AS56" s="32"/>
      <c r="AT56" s="32"/>
      <c r="AU56" s="32"/>
      <c r="AV56" s="32"/>
      <c r="AW56" s="32"/>
      <c r="AX56" s="32"/>
      <c r="AY56" s="32"/>
      <c r="AZ56" s="32"/>
      <c r="BA56" s="32"/>
      <c r="BB56" s="32"/>
      <c r="BC56" s="33"/>
      <c r="BD56" s="114"/>
      <c r="BE56" s="520" t="s">
        <v>390</v>
      </c>
      <c r="BF56" s="116" t="s">
        <v>390</v>
      </c>
      <c r="BG56" s="116" t="s">
        <v>390</v>
      </c>
      <c r="BH56" s="116" t="s">
        <v>390</v>
      </c>
      <c r="BI56" s="116" t="s">
        <v>390</v>
      </c>
      <c r="BJ56" s="116" t="s">
        <v>390</v>
      </c>
      <c r="BK56" s="116" t="s">
        <v>390</v>
      </c>
      <c r="BL56" s="116" t="s">
        <v>390</v>
      </c>
      <c r="BM56" s="116" t="s">
        <v>390</v>
      </c>
      <c r="BN56" s="116" t="s">
        <v>390</v>
      </c>
      <c r="BO56" s="116" t="s">
        <v>390</v>
      </c>
      <c r="BP56" s="116" t="s">
        <v>390</v>
      </c>
      <c r="BQ56" s="116" t="s">
        <v>390</v>
      </c>
      <c r="BR56" s="116" t="s">
        <v>390</v>
      </c>
      <c r="BS56" s="116" t="s">
        <v>390</v>
      </c>
      <c r="BT56" s="643" t="s">
        <v>390</v>
      </c>
      <c r="BU56" s="72"/>
      <c r="BV56" s="641" t="s">
        <v>390</v>
      </c>
      <c r="BW56" s="117" t="s">
        <v>390</v>
      </c>
      <c r="BX56" s="118" t="s">
        <v>390</v>
      </c>
    </row>
    <row r="57" spans="1:76" x14ac:dyDescent="0.25">
      <c r="B57" s="895"/>
      <c r="C57" s="167" t="s">
        <v>217</v>
      </c>
      <c r="D57" s="167"/>
      <c r="E57" s="898"/>
      <c r="F57" s="152" t="s">
        <v>64</v>
      </c>
      <c r="G57" s="531">
        <f t="shared" si="67"/>
        <v>1592.44</v>
      </c>
      <c r="H57" s="390">
        <v>1592.44</v>
      </c>
      <c r="I57" s="390">
        <v>0</v>
      </c>
      <c r="J57" s="390">
        <v>0</v>
      </c>
      <c r="K57" s="390" t="s">
        <v>914</v>
      </c>
      <c r="L57" s="390" t="s">
        <v>914</v>
      </c>
      <c r="M57" s="390" t="s">
        <v>914</v>
      </c>
      <c r="N57" s="390" t="s">
        <v>914</v>
      </c>
      <c r="O57" s="390" t="s">
        <v>914</v>
      </c>
      <c r="P57" s="390" t="s">
        <v>914</v>
      </c>
      <c r="Q57" s="390" t="s">
        <v>914</v>
      </c>
      <c r="R57" s="390" t="s">
        <v>914</v>
      </c>
      <c r="S57" s="390" t="s">
        <v>914</v>
      </c>
      <c r="T57" s="390" t="s">
        <v>914</v>
      </c>
      <c r="U57" s="390" t="s">
        <v>914</v>
      </c>
      <c r="V57" s="465" t="s">
        <v>914</v>
      </c>
      <c r="W57" s="486" t="s">
        <v>914</v>
      </c>
      <c r="X57" s="594">
        <f t="shared" si="68"/>
        <v>5000</v>
      </c>
      <c r="Y57" s="390">
        <v>5000</v>
      </c>
      <c r="Z57" s="390">
        <v>0</v>
      </c>
      <c r="AA57" s="390">
        <v>0</v>
      </c>
      <c r="AB57" s="390" t="s">
        <v>914</v>
      </c>
      <c r="AC57" s="390" t="s">
        <v>914</v>
      </c>
      <c r="AD57" s="390" t="s">
        <v>914</v>
      </c>
      <c r="AE57" s="390" t="s">
        <v>914</v>
      </c>
      <c r="AF57" s="390" t="s">
        <v>914</v>
      </c>
      <c r="AG57" s="390" t="s">
        <v>914</v>
      </c>
      <c r="AH57" s="390" t="s">
        <v>914</v>
      </c>
      <c r="AI57" s="390" t="s">
        <v>914</v>
      </c>
      <c r="AJ57" s="390" t="s">
        <v>914</v>
      </c>
      <c r="AK57" s="390" t="s">
        <v>914</v>
      </c>
      <c r="AL57" s="390" t="s">
        <v>914</v>
      </c>
      <c r="AM57" s="465" t="s">
        <v>914</v>
      </c>
      <c r="AN57" s="519">
        <f t="shared" si="69"/>
        <v>5000</v>
      </c>
      <c r="AO57" s="26">
        <v>5000</v>
      </c>
      <c r="AP57" s="26">
        <v>0</v>
      </c>
      <c r="AQ57" s="26">
        <v>0</v>
      </c>
      <c r="AR57" s="32"/>
      <c r="AS57" s="32"/>
      <c r="AT57" s="32"/>
      <c r="AU57" s="32"/>
      <c r="AV57" s="32"/>
      <c r="AW57" s="32"/>
      <c r="AX57" s="32"/>
      <c r="AY57" s="32"/>
      <c r="AZ57" s="32"/>
      <c r="BA57" s="32"/>
      <c r="BB57" s="32"/>
      <c r="BC57" s="33"/>
      <c r="BD57" s="114"/>
      <c r="BE57" s="519">
        <f t="shared" si="70"/>
        <v>5000</v>
      </c>
      <c r="BF57" s="26">
        <v>5000</v>
      </c>
      <c r="BG57" s="26">
        <v>0</v>
      </c>
      <c r="BH57" s="26">
        <v>0</v>
      </c>
      <c r="BI57" s="32"/>
      <c r="BJ57" s="32"/>
      <c r="BK57" s="32"/>
      <c r="BL57" s="32"/>
      <c r="BM57" s="32"/>
      <c r="BN57" s="32"/>
      <c r="BO57" s="32"/>
      <c r="BP57" s="32"/>
      <c r="BQ57" s="32"/>
      <c r="BR57" s="32"/>
      <c r="BS57" s="32"/>
      <c r="BT57" s="33"/>
      <c r="BU57" s="72"/>
      <c r="BV57" s="184">
        <f t="shared" si="47"/>
        <v>3407.56</v>
      </c>
      <c r="BW57" s="81">
        <v>5000</v>
      </c>
      <c r="BX57" s="81">
        <v>5000</v>
      </c>
    </row>
    <row r="58" spans="1:76" x14ac:dyDescent="0.25">
      <c r="B58" s="895"/>
      <c r="C58" s="167" t="s">
        <v>218</v>
      </c>
      <c r="D58" s="167"/>
      <c r="E58" s="898"/>
      <c r="F58" s="152" t="s">
        <v>66</v>
      </c>
      <c r="G58" s="531">
        <f t="shared" si="67"/>
        <v>0</v>
      </c>
      <c r="H58" s="390">
        <v>0</v>
      </c>
      <c r="I58" s="390">
        <v>0</v>
      </c>
      <c r="J58" s="390">
        <v>0</v>
      </c>
      <c r="K58" s="390" t="s">
        <v>914</v>
      </c>
      <c r="L58" s="390" t="s">
        <v>914</v>
      </c>
      <c r="M58" s="390" t="s">
        <v>914</v>
      </c>
      <c r="N58" s="390" t="s">
        <v>914</v>
      </c>
      <c r="O58" s="390" t="s">
        <v>914</v>
      </c>
      <c r="P58" s="390" t="s">
        <v>914</v>
      </c>
      <c r="Q58" s="390" t="s">
        <v>914</v>
      </c>
      <c r="R58" s="390" t="s">
        <v>914</v>
      </c>
      <c r="S58" s="390" t="s">
        <v>914</v>
      </c>
      <c r="T58" s="390" t="s">
        <v>914</v>
      </c>
      <c r="U58" s="390" t="s">
        <v>914</v>
      </c>
      <c r="V58" s="465" t="s">
        <v>914</v>
      </c>
      <c r="W58" s="486" t="s">
        <v>914</v>
      </c>
      <c r="X58" s="594">
        <f t="shared" si="68"/>
        <v>0</v>
      </c>
      <c r="Y58" s="390">
        <v>0</v>
      </c>
      <c r="Z58" s="390">
        <v>0</v>
      </c>
      <c r="AA58" s="390">
        <v>0</v>
      </c>
      <c r="AB58" s="390" t="s">
        <v>914</v>
      </c>
      <c r="AC58" s="390" t="s">
        <v>914</v>
      </c>
      <c r="AD58" s="390" t="s">
        <v>914</v>
      </c>
      <c r="AE58" s="390" t="s">
        <v>914</v>
      </c>
      <c r="AF58" s="390" t="s">
        <v>914</v>
      </c>
      <c r="AG58" s="390" t="s">
        <v>914</v>
      </c>
      <c r="AH58" s="390" t="s">
        <v>914</v>
      </c>
      <c r="AI58" s="390" t="s">
        <v>914</v>
      </c>
      <c r="AJ58" s="390" t="s">
        <v>914</v>
      </c>
      <c r="AK58" s="390" t="s">
        <v>914</v>
      </c>
      <c r="AL58" s="390" t="s">
        <v>914</v>
      </c>
      <c r="AM58" s="465" t="s">
        <v>914</v>
      </c>
      <c r="AN58" s="519">
        <f t="shared" si="69"/>
        <v>0</v>
      </c>
      <c r="AO58" s="26">
        <v>0</v>
      </c>
      <c r="AP58" s="26">
        <v>0</v>
      </c>
      <c r="AQ58" s="26">
        <v>0</v>
      </c>
      <c r="AR58" s="32"/>
      <c r="AS58" s="32"/>
      <c r="AT58" s="32"/>
      <c r="AU58" s="32"/>
      <c r="AV58" s="32"/>
      <c r="AW58" s="32"/>
      <c r="AX58" s="32"/>
      <c r="AY58" s="32"/>
      <c r="AZ58" s="32"/>
      <c r="BA58" s="32"/>
      <c r="BB58" s="32"/>
      <c r="BC58" s="33"/>
      <c r="BD58" s="114"/>
      <c r="BE58" s="519">
        <f t="shared" si="70"/>
        <v>0</v>
      </c>
      <c r="BF58" s="26">
        <v>0</v>
      </c>
      <c r="BG58" s="26">
        <v>0</v>
      </c>
      <c r="BH58" s="26">
        <v>0</v>
      </c>
      <c r="BI58" s="32"/>
      <c r="BJ58" s="32"/>
      <c r="BK58" s="32"/>
      <c r="BL58" s="32"/>
      <c r="BM58" s="32"/>
      <c r="BN58" s="32"/>
      <c r="BO58" s="32"/>
      <c r="BP58" s="32"/>
      <c r="BQ58" s="32"/>
      <c r="BR58" s="32"/>
      <c r="BS58" s="32"/>
      <c r="BT58" s="33"/>
      <c r="BU58" s="72"/>
      <c r="BV58" s="184">
        <f t="shared" si="47"/>
        <v>0</v>
      </c>
      <c r="BW58" s="81">
        <v>0</v>
      </c>
      <c r="BX58" s="81">
        <v>0</v>
      </c>
    </row>
    <row r="59" spans="1:76" x14ac:dyDescent="0.25">
      <c r="B59" s="895"/>
      <c r="C59" s="167" t="s">
        <v>98</v>
      </c>
      <c r="D59" s="167"/>
      <c r="E59" s="898"/>
      <c r="F59" s="152" t="s">
        <v>70</v>
      </c>
      <c r="G59" s="531">
        <f t="shared" si="67"/>
        <v>0</v>
      </c>
      <c r="H59" s="390">
        <v>0</v>
      </c>
      <c r="I59" s="390">
        <v>0</v>
      </c>
      <c r="J59" s="390">
        <v>0</v>
      </c>
      <c r="K59" s="390" t="s">
        <v>914</v>
      </c>
      <c r="L59" s="390" t="s">
        <v>914</v>
      </c>
      <c r="M59" s="390" t="s">
        <v>914</v>
      </c>
      <c r="N59" s="390" t="s">
        <v>914</v>
      </c>
      <c r="O59" s="390" t="s">
        <v>914</v>
      </c>
      <c r="P59" s="390" t="s">
        <v>914</v>
      </c>
      <c r="Q59" s="390" t="s">
        <v>914</v>
      </c>
      <c r="R59" s="390" t="s">
        <v>914</v>
      </c>
      <c r="S59" s="390" t="s">
        <v>914</v>
      </c>
      <c r="T59" s="390" t="s">
        <v>914</v>
      </c>
      <c r="U59" s="390" t="s">
        <v>914</v>
      </c>
      <c r="V59" s="465" t="s">
        <v>914</v>
      </c>
      <c r="W59" s="486" t="s">
        <v>914</v>
      </c>
      <c r="X59" s="594">
        <f t="shared" si="68"/>
        <v>0</v>
      </c>
      <c r="Y59" s="390">
        <v>0</v>
      </c>
      <c r="Z59" s="390">
        <v>0</v>
      </c>
      <c r="AA59" s="390">
        <v>0</v>
      </c>
      <c r="AB59" s="390" t="s">
        <v>914</v>
      </c>
      <c r="AC59" s="390" t="s">
        <v>914</v>
      </c>
      <c r="AD59" s="390" t="s">
        <v>914</v>
      </c>
      <c r="AE59" s="390" t="s">
        <v>914</v>
      </c>
      <c r="AF59" s="390" t="s">
        <v>914</v>
      </c>
      <c r="AG59" s="390" t="s">
        <v>914</v>
      </c>
      <c r="AH59" s="390" t="s">
        <v>914</v>
      </c>
      <c r="AI59" s="390" t="s">
        <v>914</v>
      </c>
      <c r="AJ59" s="390" t="s">
        <v>914</v>
      </c>
      <c r="AK59" s="390" t="s">
        <v>914</v>
      </c>
      <c r="AL59" s="390" t="s">
        <v>914</v>
      </c>
      <c r="AM59" s="465" t="s">
        <v>914</v>
      </c>
      <c r="AN59" s="519">
        <f t="shared" si="69"/>
        <v>0</v>
      </c>
      <c r="AO59" s="26">
        <v>0</v>
      </c>
      <c r="AP59" s="26">
        <v>0</v>
      </c>
      <c r="AQ59" s="26">
        <v>0</v>
      </c>
      <c r="AR59" s="32"/>
      <c r="AS59" s="32"/>
      <c r="AT59" s="32"/>
      <c r="AU59" s="32"/>
      <c r="AV59" s="32"/>
      <c r="AW59" s="32"/>
      <c r="AX59" s="32"/>
      <c r="AY59" s="32"/>
      <c r="AZ59" s="32"/>
      <c r="BA59" s="32"/>
      <c r="BB59" s="32"/>
      <c r="BC59" s="33"/>
      <c r="BD59" s="114"/>
      <c r="BE59" s="519">
        <f t="shared" si="70"/>
        <v>0</v>
      </c>
      <c r="BF59" s="26">
        <v>0</v>
      </c>
      <c r="BG59" s="26">
        <v>0</v>
      </c>
      <c r="BH59" s="26">
        <v>0</v>
      </c>
      <c r="BI59" s="32"/>
      <c r="BJ59" s="32"/>
      <c r="BK59" s="32"/>
      <c r="BL59" s="32"/>
      <c r="BM59" s="32"/>
      <c r="BN59" s="32"/>
      <c r="BO59" s="32"/>
      <c r="BP59" s="32"/>
      <c r="BQ59" s="32"/>
      <c r="BR59" s="32"/>
      <c r="BS59" s="32"/>
      <c r="BT59" s="33"/>
      <c r="BU59" s="72"/>
      <c r="BV59" s="184">
        <f t="shared" si="47"/>
        <v>0</v>
      </c>
      <c r="BW59" s="81">
        <v>0</v>
      </c>
      <c r="BX59" s="81">
        <v>0</v>
      </c>
    </row>
    <row r="60" spans="1:76" x14ac:dyDescent="0.25">
      <c r="B60" s="896"/>
      <c r="C60" s="167" t="s">
        <v>23</v>
      </c>
      <c r="D60" s="167"/>
      <c r="E60" s="899"/>
      <c r="F60" s="152"/>
      <c r="G60" s="531">
        <f t="shared" si="67"/>
        <v>0</v>
      </c>
      <c r="H60" s="390">
        <v>0</v>
      </c>
      <c r="I60" s="390">
        <v>0</v>
      </c>
      <c r="J60" s="390">
        <v>0</v>
      </c>
      <c r="K60" s="390" t="s">
        <v>914</v>
      </c>
      <c r="L60" s="390" t="s">
        <v>914</v>
      </c>
      <c r="M60" s="390" t="s">
        <v>914</v>
      </c>
      <c r="N60" s="390" t="s">
        <v>914</v>
      </c>
      <c r="O60" s="390" t="s">
        <v>914</v>
      </c>
      <c r="P60" s="390" t="s">
        <v>914</v>
      </c>
      <c r="Q60" s="390" t="s">
        <v>914</v>
      </c>
      <c r="R60" s="390" t="s">
        <v>914</v>
      </c>
      <c r="S60" s="390" t="s">
        <v>914</v>
      </c>
      <c r="T60" s="390" t="s">
        <v>914</v>
      </c>
      <c r="U60" s="390" t="s">
        <v>914</v>
      </c>
      <c r="V60" s="465" t="s">
        <v>914</v>
      </c>
      <c r="W60" s="486" t="s">
        <v>914</v>
      </c>
      <c r="X60" s="594">
        <f t="shared" si="68"/>
        <v>0</v>
      </c>
      <c r="Y60" s="390">
        <v>0</v>
      </c>
      <c r="Z60" s="390">
        <v>0</v>
      </c>
      <c r="AA60" s="390">
        <v>0</v>
      </c>
      <c r="AB60" s="390" t="s">
        <v>914</v>
      </c>
      <c r="AC60" s="390" t="s">
        <v>914</v>
      </c>
      <c r="AD60" s="390" t="s">
        <v>914</v>
      </c>
      <c r="AE60" s="390" t="s">
        <v>914</v>
      </c>
      <c r="AF60" s="390" t="s">
        <v>914</v>
      </c>
      <c r="AG60" s="390" t="s">
        <v>914</v>
      </c>
      <c r="AH60" s="390" t="s">
        <v>914</v>
      </c>
      <c r="AI60" s="390" t="s">
        <v>914</v>
      </c>
      <c r="AJ60" s="390" t="s">
        <v>914</v>
      </c>
      <c r="AK60" s="390" t="s">
        <v>914</v>
      </c>
      <c r="AL60" s="390" t="s">
        <v>914</v>
      </c>
      <c r="AM60" s="465" t="s">
        <v>914</v>
      </c>
      <c r="AN60" s="519">
        <f t="shared" si="69"/>
        <v>0</v>
      </c>
      <c r="AO60" s="26">
        <v>0</v>
      </c>
      <c r="AP60" s="26">
        <v>0</v>
      </c>
      <c r="AQ60" s="26">
        <v>0</v>
      </c>
      <c r="AR60" s="32"/>
      <c r="AS60" s="32"/>
      <c r="AT60" s="32"/>
      <c r="AU60" s="32"/>
      <c r="AV60" s="32"/>
      <c r="AW60" s="32"/>
      <c r="AX60" s="32"/>
      <c r="AY60" s="32"/>
      <c r="AZ60" s="32"/>
      <c r="BA60" s="32"/>
      <c r="BB60" s="32"/>
      <c r="BC60" s="33"/>
      <c r="BD60" s="114"/>
      <c r="BE60" s="519">
        <f t="shared" si="70"/>
        <v>0</v>
      </c>
      <c r="BF60" s="26">
        <v>0</v>
      </c>
      <c r="BG60" s="26">
        <v>0</v>
      </c>
      <c r="BH60" s="26">
        <v>0</v>
      </c>
      <c r="BI60" s="32"/>
      <c r="BJ60" s="32"/>
      <c r="BK60" s="32"/>
      <c r="BL60" s="32"/>
      <c r="BM60" s="32"/>
      <c r="BN60" s="32"/>
      <c r="BO60" s="32"/>
      <c r="BP60" s="32"/>
      <c r="BQ60" s="32"/>
      <c r="BR60" s="32"/>
      <c r="BS60" s="32"/>
      <c r="BT60" s="33"/>
      <c r="BU60" s="72"/>
      <c r="BV60" s="184">
        <f t="shared" si="47"/>
        <v>0</v>
      </c>
      <c r="BW60" s="81">
        <v>0</v>
      </c>
      <c r="BX60" s="81">
        <v>0</v>
      </c>
    </row>
    <row r="61" spans="1:76" ht="15.75" customHeight="1" x14ac:dyDescent="0.25">
      <c r="A61" s="596"/>
      <c r="B61" s="870" t="s">
        <v>219</v>
      </c>
      <c r="C61" s="871"/>
      <c r="D61" s="501"/>
      <c r="E61" s="151" t="s">
        <v>201</v>
      </c>
      <c r="F61" s="152"/>
      <c r="G61" s="527">
        <f>SUM(G62:G64)</f>
        <v>0</v>
      </c>
      <c r="H61" s="558">
        <f t="shared" ref="H61:W61" si="71">SUM(H62:H64)</f>
        <v>0</v>
      </c>
      <c r="I61" s="558">
        <f t="shared" si="71"/>
        <v>0</v>
      </c>
      <c r="J61" s="558">
        <f t="shared" si="71"/>
        <v>0</v>
      </c>
      <c r="K61" s="558">
        <f t="shared" si="71"/>
        <v>0</v>
      </c>
      <c r="L61" s="558">
        <f t="shared" si="71"/>
        <v>0</v>
      </c>
      <c r="M61" s="558">
        <f t="shared" ref="M61:T61" si="72">SUM(M62:M64)</f>
        <v>0</v>
      </c>
      <c r="N61" s="558">
        <f t="shared" si="72"/>
        <v>0</v>
      </c>
      <c r="O61" s="558">
        <f t="shared" si="72"/>
        <v>0</v>
      </c>
      <c r="P61" s="558">
        <f t="shared" si="72"/>
        <v>0</v>
      </c>
      <c r="Q61" s="558">
        <f t="shared" si="72"/>
        <v>0</v>
      </c>
      <c r="R61" s="558">
        <f t="shared" si="72"/>
        <v>0</v>
      </c>
      <c r="S61" s="558">
        <f t="shared" si="72"/>
        <v>0</v>
      </c>
      <c r="T61" s="558">
        <f t="shared" si="72"/>
        <v>0</v>
      </c>
      <c r="U61" s="558">
        <f t="shared" si="71"/>
        <v>0</v>
      </c>
      <c r="V61" s="587">
        <f t="shared" si="71"/>
        <v>0</v>
      </c>
      <c r="W61" s="587">
        <f t="shared" si="71"/>
        <v>0</v>
      </c>
      <c r="X61" s="588">
        <f>SUM(X62:X64)</f>
        <v>0</v>
      </c>
      <c r="Y61" s="589">
        <f t="shared" ref="Y61:AM61" si="73">SUM(Y62:Y64)</f>
        <v>0</v>
      </c>
      <c r="Z61" s="589">
        <f t="shared" si="73"/>
        <v>0</v>
      </c>
      <c r="AA61" s="589">
        <f t="shared" si="73"/>
        <v>0</v>
      </c>
      <c r="AB61" s="589">
        <f t="shared" si="73"/>
        <v>0</v>
      </c>
      <c r="AC61" s="589">
        <f t="shared" si="73"/>
        <v>0</v>
      </c>
      <c r="AD61" s="589">
        <f t="shared" si="73"/>
        <v>0</v>
      </c>
      <c r="AE61" s="589">
        <f t="shared" si="73"/>
        <v>0</v>
      </c>
      <c r="AF61" s="589">
        <f t="shared" si="73"/>
        <v>0</v>
      </c>
      <c r="AG61" s="589">
        <f t="shared" si="73"/>
        <v>0</v>
      </c>
      <c r="AH61" s="589">
        <f t="shared" si="73"/>
        <v>0</v>
      </c>
      <c r="AI61" s="589">
        <f t="shared" si="73"/>
        <v>0</v>
      </c>
      <c r="AJ61" s="589">
        <f t="shared" si="73"/>
        <v>0</v>
      </c>
      <c r="AK61" s="589">
        <f t="shared" si="73"/>
        <v>0</v>
      </c>
      <c r="AL61" s="589">
        <f t="shared" si="73"/>
        <v>0</v>
      </c>
      <c r="AM61" s="587">
        <f t="shared" si="73"/>
        <v>0</v>
      </c>
      <c r="AN61" s="518">
        <f>SUM(AN62:AN64)</f>
        <v>0</v>
      </c>
      <c r="AO61" s="560">
        <f t="shared" ref="AO61:BC61" si="74">SUM(AO62:AO64)</f>
        <v>0</v>
      </c>
      <c r="AP61" s="560">
        <f t="shared" si="74"/>
        <v>0</v>
      </c>
      <c r="AQ61" s="560">
        <f t="shared" si="74"/>
        <v>0</v>
      </c>
      <c r="AR61" s="560">
        <f t="shared" si="74"/>
        <v>0</v>
      </c>
      <c r="AS61" s="560">
        <f t="shared" ref="AS61:AZ61" si="75">SUM(AS62:AS64)</f>
        <v>0</v>
      </c>
      <c r="AT61" s="560">
        <f t="shared" si="75"/>
        <v>0</v>
      </c>
      <c r="AU61" s="560">
        <f t="shared" si="75"/>
        <v>0</v>
      </c>
      <c r="AV61" s="560">
        <f t="shared" si="75"/>
        <v>0</v>
      </c>
      <c r="AW61" s="560">
        <f t="shared" si="75"/>
        <v>0</v>
      </c>
      <c r="AX61" s="560">
        <f t="shared" si="75"/>
        <v>0</v>
      </c>
      <c r="AY61" s="560">
        <f t="shared" si="75"/>
        <v>0</v>
      </c>
      <c r="AZ61" s="560">
        <f t="shared" si="75"/>
        <v>0</v>
      </c>
      <c r="BA61" s="560">
        <f t="shared" si="74"/>
        <v>0</v>
      </c>
      <c r="BB61" s="560">
        <f t="shared" si="74"/>
        <v>0</v>
      </c>
      <c r="BC61" s="561">
        <f t="shared" si="74"/>
        <v>0</v>
      </c>
      <c r="BD61" s="590"/>
      <c r="BE61" s="518">
        <f>SUM(BE62:BE64)</f>
        <v>0</v>
      </c>
      <c r="BF61" s="560">
        <f t="shared" ref="BF61:BT61" si="76">SUM(BF62:BF64)</f>
        <v>0</v>
      </c>
      <c r="BG61" s="560">
        <f t="shared" si="76"/>
        <v>0</v>
      </c>
      <c r="BH61" s="560">
        <f t="shared" si="76"/>
        <v>0</v>
      </c>
      <c r="BI61" s="560">
        <f t="shared" si="76"/>
        <v>0</v>
      </c>
      <c r="BJ61" s="560">
        <f t="shared" ref="BJ61:BQ61" si="77">SUM(BJ62:BJ64)</f>
        <v>0</v>
      </c>
      <c r="BK61" s="560">
        <f t="shared" si="77"/>
        <v>0</v>
      </c>
      <c r="BL61" s="560">
        <f t="shared" si="77"/>
        <v>0</v>
      </c>
      <c r="BM61" s="560">
        <f t="shared" si="77"/>
        <v>0</v>
      </c>
      <c r="BN61" s="560">
        <f t="shared" si="77"/>
        <v>0</v>
      </c>
      <c r="BO61" s="560">
        <f t="shared" si="77"/>
        <v>0</v>
      </c>
      <c r="BP61" s="560">
        <f t="shared" si="77"/>
        <v>0</v>
      </c>
      <c r="BQ61" s="560">
        <f t="shared" si="77"/>
        <v>0</v>
      </c>
      <c r="BR61" s="560">
        <f t="shared" si="76"/>
        <v>0</v>
      </c>
      <c r="BS61" s="560">
        <f t="shared" si="76"/>
        <v>0</v>
      </c>
      <c r="BT61" s="561">
        <f t="shared" si="76"/>
        <v>0</v>
      </c>
      <c r="BU61" s="591"/>
      <c r="BV61" s="186">
        <f t="shared" si="47"/>
        <v>0</v>
      </c>
      <c r="BW61" s="81">
        <v>0</v>
      </c>
      <c r="BX61" s="81">
        <v>0</v>
      </c>
    </row>
    <row r="62" spans="1:76" x14ac:dyDescent="0.25">
      <c r="B62" s="906" t="s">
        <v>5</v>
      </c>
      <c r="C62" s="167" t="s">
        <v>99</v>
      </c>
      <c r="D62" s="167"/>
      <c r="E62" s="897" t="s">
        <v>201</v>
      </c>
      <c r="F62" s="152" t="s">
        <v>56</v>
      </c>
      <c r="G62" s="531">
        <f>SUM(H62:W62)</f>
        <v>0</v>
      </c>
      <c r="H62" s="390">
        <v>0</v>
      </c>
      <c r="I62" s="390">
        <v>0</v>
      </c>
      <c r="J62" s="390">
        <v>0</v>
      </c>
      <c r="K62" s="390" t="s">
        <v>914</v>
      </c>
      <c r="L62" s="390" t="s">
        <v>914</v>
      </c>
      <c r="M62" s="390" t="s">
        <v>914</v>
      </c>
      <c r="N62" s="390" t="s">
        <v>914</v>
      </c>
      <c r="O62" s="390" t="s">
        <v>914</v>
      </c>
      <c r="P62" s="390" t="s">
        <v>914</v>
      </c>
      <c r="Q62" s="390" t="s">
        <v>914</v>
      </c>
      <c r="R62" s="390" t="s">
        <v>914</v>
      </c>
      <c r="S62" s="390" t="s">
        <v>914</v>
      </c>
      <c r="T62" s="390" t="s">
        <v>914</v>
      </c>
      <c r="U62" s="390" t="s">
        <v>914</v>
      </c>
      <c r="V62" s="465" t="s">
        <v>914</v>
      </c>
      <c r="W62" s="486" t="s">
        <v>914</v>
      </c>
      <c r="X62" s="594">
        <f t="shared" ref="X62:X66" si="78">SUM(Y62:AM62)</f>
        <v>0</v>
      </c>
      <c r="Y62" s="390">
        <v>0</v>
      </c>
      <c r="Z62" s="390">
        <v>0</v>
      </c>
      <c r="AA62" s="390">
        <v>0</v>
      </c>
      <c r="AB62" s="390" t="s">
        <v>914</v>
      </c>
      <c r="AC62" s="390" t="s">
        <v>914</v>
      </c>
      <c r="AD62" s="390" t="s">
        <v>914</v>
      </c>
      <c r="AE62" s="390" t="s">
        <v>914</v>
      </c>
      <c r="AF62" s="390" t="s">
        <v>914</v>
      </c>
      <c r="AG62" s="390" t="s">
        <v>914</v>
      </c>
      <c r="AH62" s="390" t="s">
        <v>914</v>
      </c>
      <c r="AI62" s="390" t="s">
        <v>914</v>
      </c>
      <c r="AJ62" s="390" t="s">
        <v>914</v>
      </c>
      <c r="AK62" s="390" t="s">
        <v>914</v>
      </c>
      <c r="AL62" s="390" t="s">
        <v>914</v>
      </c>
      <c r="AM62" s="465" t="s">
        <v>914</v>
      </c>
      <c r="AN62" s="519">
        <f t="shared" ref="AN62:AN66" si="79">SUM(AO62:BC62)</f>
        <v>0</v>
      </c>
      <c r="AO62" s="26">
        <v>0</v>
      </c>
      <c r="AP62" s="26">
        <v>0</v>
      </c>
      <c r="AQ62" s="26">
        <v>0</v>
      </c>
      <c r="AR62" s="32"/>
      <c r="AS62" s="32"/>
      <c r="AT62" s="32"/>
      <c r="AU62" s="32"/>
      <c r="AV62" s="32"/>
      <c r="AW62" s="32"/>
      <c r="AX62" s="32"/>
      <c r="AY62" s="32"/>
      <c r="AZ62" s="32"/>
      <c r="BA62" s="32"/>
      <c r="BB62" s="32"/>
      <c r="BC62" s="33"/>
      <c r="BD62" s="114"/>
      <c r="BE62" s="519">
        <f t="shared" ref="BE62:BE66" si="80">SUM(BF62:BT62)</f>
        <v>0</v>
      </c>
      <c r="BF62" s="26">
        <v>0</v>
      </c>
      <c r="BG62" s="26">
        <v>0</v>
      </c>
      <c r="BH62" s="26">
        <v>0</v>
      </c>
      <c r="BI62" s="32"/>
      <c r="BJ62" s="32"/>
      <c r="BK62" s="32"/>
      <c r="BL62" s="32"/>
      <c r="BM62" s="32"/>
      <c r="BN62" s="32"/>
      <c r="BO62" s="32"/>
      <c r="BP62" s="32"/>
      <c r="BQ62" s="32"/>
      <c r="BR62" s="32"/>
      <c r="BS62" s="32"/>
      <c r="BT62" s="33"/>
      <c r="BU62" s="72"/>
      <c r="BV62" s="184">
        <f t="shared" si="47"/>
        <v>0</v>
      </c>
      <c r="BW62" s="98" t="s">
        <v>390</v>
      </c>
      <c r="BX62" s="99" t="s">
        <v>390</v>
      </c>
    </row>
    <row r="63" spans="1:76" x14ac:dyDescent="0.25">
      <c r="B63" s="907"/>
      <c r="C63" s="167" t="s">
        <v>100</v>
      </c>
      <c r="D63" s="167"/>
      <c r="E63" s="898"/>
      <c r="F63" s="152" t="s">
        <v>62</v>
      </c>
      <c r="G63" s="531">
        <f>SUM(H63:W63)</f>
        <v>0</v>
      </c>
      <c r="H63" s="390">
        <v>0</v>
      </c>
      <c r="I63" s="390">
        <v>0</v>
      </c>
      <c r="J63" s="390">
        <v>0</v>
      </c>
      <c r="K63" s="390" t="s">
        <v>914</v>
      </c>
      <c r="L63" s="390" t="s">
        <v>914</v>
      </c>
      <c r="M63" s="390" t="s">
        <v>914</v>
      </c>
      <c r="N63" s="390" t="s">
        <v>914</v>
      </c>
      <c r="O63" s="390" t="s">
        <v>914</v>
      </c>
      <c r="P63" s="390" t="s">
        <v>914</v>
      </c>
      <c r="Q63" s="390" t="s">
        <v>914</v>
      </c>
      <c r="R63" s="390" t="s">
        <v>914</v>
      </c>
      <c r="S63" s="390" t="s">
        <v>914</v>
      </c>
      <c r="T63" s="390" t="s">
        <v>914</v>
      </c>
      <c r="U63" s="390" t="s">
        <v>914</v>
      </c>
      <c r="V63" s="465" t="s">
        <v>914</v>
      </c>
      <c r="W63" s="486" t="s">
        <v>914</v>
      </c>
      <c r="X63" s="594">
        <f t="shared" si="78"/>
        <v>0</v>
      </c>
      <c r="Y63" s="390">
        <v>0</v>
      </c>
      <c r="Z63" s="390">
        <v>0</v>
      </c>
      <c r="AA63" s="390">
        <v>0</v>
      </c>
      <c r="AB63" s="390" t="s">
        <v>914</v>
      </c>
      <c r="AC63" s="390" t="s">
        <v>914</v>
      </c>
      <c r="AD63" s="390" t="s">
        <v>914</v>
      </c>
      <c r="AE63" s="390" t="s">
        <v>914</v>
      </c>
      <c r="AF63" s="390" t="s">
        <v>914</v>
      </c>
      <c r="AG63" s="390" t="s">
        <v>914</v>
      </c>
      <c r="AH63" s="390" t="s">
        <v>914</v>
      </c>
      <c r="AI63" s="390" t="s">
        <v>914</v>
      </c>
      <c r="AJ63" s="390" t="s">
        <v>914</v>
      </c>
      <c r="AK63" s="390" t="s">
        <v>914</v>
      </c>
      <c r="AL63" s="390" t="s">
        <v>914</v>
      </c>
      <c r="AM63" s="465" t="s">
        <v>914</v>
      </c>
      <c r="AN63" s="519">
        <f t="shared" si="79"/>
        <v>0</v>
      </c>
      <c r="AO63" s="26">
        <v>0</v>
      </c>
      <c r="AP63" s="26">
        <v>0</v>
      </c>
      <c r="AQ63" s="26">
        <v>0</v>
      </c>
      <c r="AR63" s="26"/>
      <c r="AS63" s="26"/>
      <c r="AT63" s="26"/>
      <c r="AU63" s="26"/>
      <c r="AV63" s="26"/>
      <c r="AW63" s="26"/>
      <c r="AX63" s="26"/>
      <c r="AY63" s="26"/>
      <c r="AZ63" s="26"/>
      <c r="BA63" s="26"/>
      <c r="BB63" s="26"/>
      <c r="BC63" s="27"/>
      <c r="BD63" s="114"/>
      <c r="BE63" s="519">
        <f t="shared" si="80"/>
        <v>0</v>
      </c>
      <c r="BF63" s="26">
        <v>0</v>
      </c>
      <c r="BG63" s="26">
        <v>0</v>
      </c>
      <c r="BH63" s="26">
        <v>0</v>
      </c>
      <c r="BI63" s="26"/>
      <c r="BJ63" s="26"/>
      <c r="BK63" s="26"/>
      <c r="BL63" s="26"/>
      <c r="BM63" s="26"/>
      <c r="BN63" s="26"/>
      <c r="BO63" s="26"/>
      <c r="BP63" s="26"/>
      <c r="BQ63" s="26"/>
      <c r="BR63" s="26"/>
      <c r="BS63" s="26"/>
      <c r="BT63" s="27"/>
      <c r="BU63" s="70"/>
      <c r="BV63" s="184">
        <f t="shared" si="47"/>
        <v>0</v>
      </c>
      <c r="BW63" s="98" t="s">
        <v>390</v>
      </c>
      <c r="BX63" s="99" t="s">
        <v>390</v>
      </c>
    </row>
    <row r="64" spans="1:76" x14ac:dyDescent="0.25">
      <c r="B64" s="908"/>
      <c r="C64" s="167" t="s">
        <v>23</v>
      </c>
      <c r="D64" s="167"/>
      <c r="E64" s="899"/>
      <c r="F64" s="152"/>
      <c r="G64" s="531">
        <f>SUM(H64:W64)</f>
        <v>0</v>
      </c>
      <c r="H64" s="390">
        <v>0</v>
      </c>
      <c r="I64" s="390">
        <v>0</v>
      </c>
      <c r="J64" s="390">
        <v>0</v>
      </c>
      <c r="K64" s="390" t="s">
        <v>914</v>
      </c>
      <c r="L64" s="390" t="s">
        <v>914</v>
      </c>
      <c r="M64" s="390" t="s">
        <v>914</v>
      </c>
      <c r="N64" s="390" t="s">
        <v>914</v>
      </c>
      <c r="O64" s="390" t="s">
        <v>914</v>
      </c>
      <c r="P64" s="390" t="s">
        <v>914</v>
      </c>
      <c r="Q64" s="390" t="s">
        <v>914</v>
      </c>
      <c r="R64" s="390" t="s">
        <v>914</v>
      </c>
      <c r="S64" s="390" t="s">
        <v>914</v>
      </c>
      <c r="T64" s="390" t="s">
        <v>914</v>
      </c>
      <c r="U64" s="390" t="s">
        <v>914</v>
      </c>
      <c r="V64" s="465" t="s">
        <v>914</v>
      </c>
      <c r="W64" s="486" t="s">
        <v>914</v>
      </c>
      <c r="X64" s="594">
        <f t="shared" si="78"/>
        <v>0</v>
      </c>
      <c r="Y64" s="390">
        <v>0</v>
      </c>
      <c r="Z64" s="390">
        <v>0</v>
      </c>
      <c r="AA64" s="390">
        <v>0</v>
      </c>
      <c r="AB64" s="390" t="s">
        <v>914</v>
      </c>
      <c r="AC64" s="390" t="s">
        <v>914</v>
      </c>
      <c r="AD64" s="390" t="s">
        <v>914</v>
      </c>
      <c r="AE64" s="390" t="s">
        <v>914</v>
      </c>
      <c r="AF64" s="390" t="s">
        <v>914</v>
      </c>
      <c r="AG64" s="390" t="s">
        <v>914</v>
      </c>
      <c r="AH64" s="390" t="s">
        <v>914</v>
      </c>
      <c r="AI64" s="390" t="s">
        <v>914</v>
      </c>
      <c r="AJ64" s="390" t="s">
        <v>914</v>
      </c>
      <c r="AK64" s="390" t="s">
        <v>914</v>
      </c>
      <c r="AL64" s="390" t="s">
        <v>914</v>
      </c>
      <c r="AM64" s="465" t="s">
        <v>914</v>
      </c>
      <c r="AN64" s="519">
        <f t="shared" si="79"/>
        <v>0</v>
      </c>
      <c r="AO64" s="26">
        <v>0</v>
      </c>
      <c r="AP64" s="26">
        <v>0</v>
      </c>
      <c r="AQ64" s="26">
        <v>0</v>
      </c>
      <c r="AR64" s="26"/>
      <c r="AS64" s="26"/>
      <c r="AT64" s="26"/>
      <c r="AU64" s="26"/>
      <c r="AV64" s="26"/>
      <c r="AW64" s="26"/>
      <c r="AX64" s="26"/>
      <c r="AY64" s="26"/>
      <c r="AZ64" s="26"/>
      <c r="BA64" s="26"/>
      <c r="BB64" s="26"/>
      <c r="BC64" s="27"/>
      <c r="BD64" s="114"/>
      <c r="BE64" s="519">
        <f t="shared" si="80"/>
        <v>0</v>
      </c>
      <c r="BF64" s="26">
        <v>0</v>
      </c>
      <c r="BG64" s="26">
        <v>0</v>
      </c>
      <c r="BH64" s="26">
        <v>0</v>
      </c>
      <c r="BI64" s="26"/>
      <c r="BJ64" s="26"/>
      <c r="BK64" s="26"/>
      <c r="BL64" s="26"/>
      <c r="BM64" s="26"/>
      <c r="BN64" s="26"/>
      <c r="BO64" s="26"/>
      <c r="BP64" s="26"/>
      <c r="BQ64" s="26"/>
      <c r="BR64" s="26"/>
      <c r="BS64" s="26"/>
      <c r="BT64" s="27"/>
      <c r="BU64" s="70"/>
      <c r="BV64" s="184">
        <f t="shared" si="47"/>
        <v>0</v>
      </c>
      <c r="BW64" s="98" t="s">
        <v>390</v>
      </c>
      <c r="BX64" s="99" t="s">
        <v>390</v>
      </c>
    </row>
    <row r="65" spans="2:76" ht="15.75" customHeight="1" x14ac:dyDescent="0.25">
      <c r="B65" s="870" t="s">
        <v>6</v>
      </c>
      <c r="C65" s="871"/>
      <c r="D65" s="182"/>
      <c r="E65" s="151" t="s">
        <v>220</v>
      </c>
      <c r="F65" s="152"/>
      <c r="G65" s="527">
        <f>SUM(H65:W65)</f>
        <v>0</v>
      </c>
      <c r="H65" s="390">
        <v>0</v>
      </c>
      <c r="I65" s="390">
        <v>0</v>
      </c>
      <c r="J65" s="390">
        <v>0</v>
      </c>
      <c r="K65" s="390" t="s">
        <v>914</v>
      </c>
      <c r="L65" s="390" t="s">
        <v>914</v>
      </c>
      <c r="M65" s="390" t="s">
        <v>914</v>
      </c>
      <c r="N65" s="390" t="s">
        <v>914</v>
      </c>
      <c r="O65" s="390" t="s">
        <v>914</v>
      </c>
      <c r="P65" s="390" t="s">
        <v>914</v>
      </c>
      <c r="Q65" s="390" t="s">
        <v>914</v>
      </c>
      <c r="R65" s="390" t="s">
        <v>914</v>
      </c>
      <c r="S65" s="390" t="s">
        <v>914</v>
      </c>
      <c r="T65" s="390" t="s">
        <v>914</v>
      </c>
      <c r="U65" s="390" t="s">
        <v>914</v>
      </c>
      <c r="V65" s="465" t="s">
        <v>914</v>
      </c>
      <c r="W65" s="486" t="s">
        <v>914</v>
      </c>
      <c r="X65" s="594">
        <f t="shared" si="78"/>
        <v>0</v>
      </c>
      <c r="Y65" s="390">
        <v>0</v>
      </c>
      <c r="Z65" s="390">
        <v>0</v>
      </c>
      <c r="AA65" s="390">
        <v>0</v>
      </c>
      <c r="AB65" s="390" t="s">
        <v>914</v>
      </c>
      <c r="AC65" s="390" t="s">
        <v>914</v>
      </c>
      <c r="AD65" s="390" t="s">
        <v>914</v>
      </c>
      <c r="AE65" s="390" t="s">
        <v>914</v>
      </c>
      <c r="AF65" s="390" t="s">
        <v>914</v>
      </c>
      <c r="AG65" s="390" t="s">
        <v>914</v>
      </c>
      <c r="AH65" s="390" t="s">
        <v>914</v>
      </c>
      <c r="AI65" s="390" t="s">
        <v>914</v>
      </c>
      <c r="AJ65" s="390" t="s">
        <v>914</v>
      </c>
      <c r="AK65" s="390" t="s">
        <v>914</v>
      </c>
      <c r="AL65" s="390" t="s">
        <v>914</v>
      </c>
      <c r="AM65" s="465" t="s">
        <v>914</v>
      </c>
      <c r="AN65" s="518">
        <f t="shared" si="79"/>
        <v>0</v>
      </c>
      <c r="AO65" s="26">
        <v>0</v>
      </c>
      <c r="AP65" s="26">
        <v>0</v>
      </c>
      <c r="AQ65" s="26">
        <v>0</v>
      </c>
      <c r="AR65" s="29"/>
      <c r="AS65" s="29"/>
      <c r="AT65" s="29"/>
      <c r="AU65" s="29"/>
      <c r="AV65" s="29"/>
      <c r="AW65" s="29"/>
      <c r="AX65" s="29"/>
      <c r="AY65" s="29"/>
      <c r="AZ65" s="29"/>
      <c r="BA65" s="29"/>
      <c r="BB65" s="29"/>
      <c r="BC65" s="30"/>
      <c r="BD65" s="114"/>
      <c r="BE65" s="518">
        <f t="shared" si="80"/>
        <v>0</v>
      </c>
      <c r="BF65" s="26">
        <v>0</v>
      </c>
      <c r="BG65" s="26">
        <v>0</v>
      </c>
      <c r="BH65" s="26">
        <v>0</v>
      </c>
      <c r="BI65" s="29"/>
      <c r="BJ65" s="29"/>
      <c r="BK65" s="29"/>
      <c r="BL65" s="29"/>
      <c r="BM65" s="29"/>
      <c r="BN65" s="29"/>
      <c r="BO65" s="29"/>
      <c r="BP65" s="29"/>
      <c r="BQ65" s="29"/>
      <c r="BR65" s="29"/>
      <c r="BS65" s="29"/>
      <c r="BT65" s="30"/>
      <c r="BU65" s="71"/>
      <c r="BV65" s="186">
        <f t="shared" si="47"/>
        <v>0</v>
      </c>
      <c r="BW65" s="81">
        <v>0</v>
      </c>
      <c r="BX65" s="81">
        <v>0</v>
      </c>
    </row>
    <row r="66" spans="2:76" ht="15.75" customHeight="1" x14ac:dyDescent="0.25">
      <c r="B66" s="870" t="s">
        <v>7</v>
      </c>
      <c r="C66" s="871"/>
      <c r="D66" s="182"/>
      <c r="E66" s="151" t="s">
        <v>221</v>
      </c>
      <c r="F66" s="152"/>
      <c r="G66" s="527">
        <f>SUM(H66:W66)</f>
        <v>0</v>
      </c>
      <c r="H66" s="390">
        <v>0</v>
      </c>
      <c r="I66" s="390">
        <v>0</v>
      </c>
      <c r="J66" s="390">
        <v>0</v>
      </c>
      <c r="K66" s="390" t="s">
        <v>914</v>
      </c>
      <c r="L66" s="390" t="s">
        <v>914</v>
      </c>
      <c r="M66" s="390" t="s">
        <v>914</v>
      </c>
      <c r="N66" s="390" t="s">
        <v>914</v>
      </c>
      <c r="O66" s="390" t="s">
        <v>914</v>
      </c>
      <c r="P66" s="390" t="s">
        <v>914</v>
      </c>
      <c r="Q66" s="390" t="s">
        <v>914</v>
      </c>
      <c r="R66" s="390" t="s">
        <v>914</v>
      </c>
      <c r="S66" s="390" t="s">
        <v>914</v>
      </c>
      <c r="T66" s="390" t="s">
        <v>914</v>
      </c>
      <c r="U66" s="390" t="s">
        <v>914</v>
      </c>
      <c r="V66" s="465" t="s">
        <v>914</v>
      </c>
      <c r="W66" s="486" t="s">
        <v>914</v>
      </c>
      <c r="X66" s="594">
        <f t="shared" si="78"/>
        <v>0</v>
      </c>
      <c r="Y66" s="390">
        <v>0</v>
      </c>
      <c r="Z66" s="390">
        <v>0</v>
      </c>
      <c r="AA66" s="390">
        <v>0</v>
      </c>
      <c r="AB66" s="390" t="s">
        <v>914</v>
      </c>
      <c r="AC66" s="390" t="s">
        <v>914</v>
      </c>
      <c r="AD66" s="390" t="s">
        <v>914</v>
      </c>
      <c r="AE66" s="390" t="s">
        <v>914</v>
      </c>
      <c r="AF66" s="390" t="s">
        <v>914</v>
      </c>
      <c r="AG66" s="390" t="s">
        <v>914</v>
      </c>
      <c r="AH66" s="390" t="s">
        <v>914</v>
      </c>
      <c r="AI66" s="390" t="s">
        <v>914</v>
      </c>
      <c r="AJ66" s="390" t="s">
        <v>914</v>
      </c>
      <c r="AK66" s="390" t="s">
        <v>914</v>
      </c>
      <c r="AL66" s="390" t="s">
        <v>914</v>
      </c>
      <c r="AM66" s="465" t="s">
        <v>914</v>
      </c>
      <c r="AN66" s="518">
        <f t="shared" si="79"/>
        <v>0</v>
      </c>
      <c r="AO66" s="26">
        <v>0</v>
      </c>
      <c r="AP66" s="26">
        <v>0</v>
      </c>
      <c r="AQ66" s="26">
        <v>0</v>
      </c>
      <c r="AR66" s="29"/>
      <c r="AS66" s="29"/>
      <c r="AT66" s="29"/>
      <c r="AU66" s="29"/>
      <c r="AV66" s="29"/>
      <c r="AW66" s="29"/>
      <c r="AX66" s="29"/>
      <c r="AY66" s="29"/>
      <c r="AZ66" s="29"/>
      <c r="BA66" s="29"/>
      <c r="BB66" s="29"/>
      <c r="BC66" s="30"/>
      <c r="BD66" s="114"/>
      <c r="BE66" s="518">
        <f t="shared" si="80"/>
        <v>0</v>
      </c>
      <c r="BF66" s="26">
        <v>0</v>
      </c>
      <c r="BG66" s="26">
        <v>0</v>
      </c>
      <c r="BH66" s="26">
        <v>0</v>
      </c>
      <c r="BI66" s="29"/>
      <c r="BJ66" s="29"/>
      <c r="BK66" s="29"/>
      <c r="BL66" s="29"/>
      <c r="BM66" s="29"/>
      <c r="BN66" s="29"/>
      <c r="BO66" s="29"/>
      <c r="BP66" s="29"/>
      <c r="BQ66" s="29"/>
      <c r="BR66" s="29"/>
      <c r="BS66" s="29"/>
      <c r="BT66" s="30"/>
      <c r="BU66" s="71"/>
      <c r="BV66" s="186">
        <f t="shared" si="47"/>
        <v>0</v>
      </c>
      <c r="BW66" s="81">
        <v>0</v>
      </c>
      <c r="BX66" s="81">
        <v>0</v>
      </c>
    </row>
    <row r="67" spans="2:76" ht="15.75" customHeight="1" x14ac:dyDescent="0.25">
      <c r="B67" s="870" t="s">
        <v>223</v>
      </c>
      <c r="C67" s="871"/>
      <c r="D67" s="501"/>
      <c r="E67" s="151" t="s">
        <v>222</v>
      </c>
      <c r="F67" s="152"/>
      <c r="G67" s="527">
        <f>SUM(G68:G98)</f>
        <v>2991.2</v>
      </c>
      <c r="H67" s="558">
        <f t="shared" ref="H67:W67" si="81">SUM(H68:H98)</f>
        <v>2991.2</v>
      </c>
      <c r="I67" s="558">
        <f t="shared" si="81"/>
        <v>0</v>
      </c>
      <c r="J67" s="558">
        <f t="shared" si="81"/>
        <v>0</v>
      </c>
      <c r="K67" s="558">
        <f t="shared" si="81"/>
        <v>0</v>
      </c>
      <c r="L67" s="558">
        <f t="shared" si="81"/>
        <v>0</v>
      </c>
      <c r="M67" s="558">
        <f t="shared" ref="M67:T67" si="82">SUM(M68:M98)</f>
        <v>0</v>
      </c>
      <c r="N67" s="558">
        <f t="shared" si="82"/>
        <v>0</v>
      </c>
      <c r="O67" s="558">
        <f t="shared" si="82"/>
        <v>0</v>
      </c>
      <c r="P67" s="558">
        <f t="shared" si="82"/>
        <v>0</v>
      </c>
      <c r="Q67" s="558">
        <f t="shared" si="82"/>
        <v>0</v>
      </c>
      <c r="R67" s="558">
        <f t="shared" si="82"/>
        <v>0</v>
      </c>
      <c r="S67" s="558">
        <f t="shared" si="82"/>
        <v>0</v>
      </c>
      <c r="T67" s="558">
        <f t="shared" si="82"/>
        <v>0</v>
      </c>
      <c r="U67" s="558">
        <f t="shared" si="81"/>
        <v>0</v>
      </c>
      <c r="V67" s="587">
        <f t="shared" si="81"/>
        <v>0</v>
      </c>
      <c r="W67" s="587">
        <f t="shared" si="81"/>
        <v>0</v>
      </c>
      <c r="X67" s="588">
        <f>SUM(X68:X98)</f>
        <v>2000</v>
      </c>
      <c r="Y67" s="589">
        <f t="shared" ref="Y67:AM67" si="83">SUM(Y68:Y98)</f>
        <v>2000</v>
      </c>
      <c r="Z67" s="589">
        <f t="shared" si="83"/>
        <v>0</v>
      </c>
      <c r="AA67" s="589">
        <f t="shared" si="83"/>
        <v>0</v>
      </c>
      <c r="AB67" s="589">
        <f t="shared" si="83"/>
        <v>0</v>
      </c>
      <c r="AC67" s="589">
        <f t="shared" si="83"/>
        <v>0</v>
      </c>
      <c r="AD67" s="589">
        <f t="shared" si="83"/>
        <v>0</v>
      </c>
      <c r="AE67" s="589">
        <f t="shared" si="83"/>
        <v>0</v>
      </c>
      <c r="AF67" s="589">
        <f t="shared" si="83"/>
        <v>0</v>
      </c>
      <c r="AG67" s="589">
        <f t="shared" si="83"/>
        <v>0</v>
      </c>
      <c r="AH67" s="589">
        <f t="shared" si="83"/>
        <v>0</v>
      </c>
      <c r="AI67" s="589">
        <f t="shared" si="83"/>
        <v>0</v>
      </c>
      <c r="AJ67" s="589">
        <f t="shared" si="83"/>
        <v>0</v>
      </c>
      <c r="AK67" s="589">
        <f t="shared" si="83"/>
        <v>0</v>
      </c>
      <c r="AL67" s="589">
        <f t="shared" si="83"/>
        <v>0</v>
      </c>
      <c r="AM67" s="587">
        <f t="shared" si="83"/>
        <v>0</v>
      </c>
      <c r="AN67" s="518">
        <f>SUM(AN68:AN98)</f>
        <v>2000</v>
      </c>
      <c r="AO67" s="560">
        <f t="shared" ref="AO67:BC67" si="84">SUM(AO68:AO98)</f>
        <v>2000</v>
      </c>
      <c r="AP67" s="560">
        <f t="shared" si="84"/>
        <v>0</v>
      </c>
      <c r="AQ67" s="560">
        <f t="shared" si="84"/>
        <v>0</v>
      </c>
      <c r="AR67" s="560">
        <f t="shared" si="84"/>
        <v>0</v>
      </c>
      <c r="AS67" s="560">
        <f t="shared" ref="AS67:AZ67" si="85">SUM(AS68:AS98)</f>
        <v>0</v>
      </c>
      <c r="AT67" s="560">
        <f t="shared" si="85"/>
        <v>0</v>
      </c>
      <c r="AU67" s="560">
        <f t="shared" si="85"/>
        <v>0</v>
      </c>
      <c r="AV67" s="560">
        <f t="shared" si="85"/>
        <v>0</v>
      </c>
      <c r="AW67" s="560">
        <f t="shared" si="85"/>
        <v>0</v>
      </c>
      <c r="AX67" s="560">
        <f t="shared" si="85"/>
        <v>0</v>
      </c>
      <c r="AY67" s="560">
        <f t="shared" si="85"/>
        <v>0</v>
      </c>
      <c r="AZ67" s="560">
        <f t="shared" si="85"/>
        <v>0</v>
      </c>
      <c r="BA67" s="560">
        <f t="shared" si="84"/>
        <v>0</v>
      </c>
      <c r="BB67" s="560">
        <f t="shared" si="84"/>
        <v>0</v>
      </c>
      <c r="BC67" s="561">
        <f t="shared" si="84"/>
        <v>0</v>
      </c>
      <c r="BD67" s="590"/>
      <c r="BE67" s="518">
        <f>SUM(BE68:BE98)</f>
        <v>3000</v>
      </c>
      <c r="BF67" s="560">
        <f t="shared" ref="BF67:BT67" si="86">SUM(BF68:BF98)</f>
        <v>3000</v>
      </c>
      <c r="BG67" s="560">
        <f t="shared" si="86"/>
        <v>0</v>
      </c>
      <c r="BH67" s="560">
        <f t="shared" si="86"/>
        <v>0</v>
      </c>
      <c r="BI67" s="560">
        <f t="shared" si="86"/>
        <v>0</v>
      </c>
      <c r="BJ67" s="560">
        <f t="shared" ref="BJ67:BQ67" si="87">SUM(BJ68:BJ98)</f>
        <v>0</v>
      </c>
      <c r="BK67" s="560">
        <f t="shared" si="87"/>
        <v>0</v>
      </c>
      <c r="BL67" s="560">
        <f t="shared" si="87"/>
        <v>0</v>
      </c>
      <c r="BM67" s="560">
        <f t="shared" si="87"/>
        <v>0</v>
      </c>
      <c r="BN67" s="560">
        <f t="shared" si="87"/>
        <v>0</v>
      </c>
      <c r="BO67" s="560">
        <f t="shared" si="87"/>
        <v>0</v>
      </c>
      <c r="BP67" s="560">
        <f t="shared" si="87"/>
        <v>0</v>
      </c>
      <c r="BQ67" s="560">
        <f t="shared" si="87"/>
        <v>0</v>
      </c>
      <c r="BR67" s="560">
        <f t="shared" si="86"/>
        <v>0</v>
      </c>
      <c r="BS67" s="560">
        <f t="shared" si="86"/>
        <v>0</v>
      </c>
      <c r="BT67" s="561">
        <f t="shared" si="86"/>
        <v>0</v>
      </c>
      <c r="BU67" s="591"/>
      <c r="BV67" s="186">
        <f t="shared" si="47"/>
        <v>8.8000000000001819</v>
      </c>
      <c r="BW67" s="592">
        <f t="shared" ref="BW67:BX67" si="88">SUM(BW68:BW98)</f>
        <v>3000</v>
      </c>
      <c r="BX67" s="593">
        <f t="shared" si="88"/>
        <v>3000</v>
      </c>
    </row>
    <row r="68" spans="2:76" x14ac:dyDescent="0.25">
      <c r="B68" s="894" t="s">
        <v>5</v>
      </c>
      <c r="C68" s="167" t="s">
        <v>262</v>
      </c>
      <c r="D68" s="167"/>
      <c r="E68" s="897" t="s">
        <v>222</v>
      </c>
      <c r="F68" s="152" t="s">
        <v>56</v>
      </c>
      <c r="G68" s="531">
        <f t="shared" ref="G68:G98" si="89">SUM(H68:W68)</f>
        <v>0</v>
      </c>
      <c r="H68" s="390">
        <v>0</v>
      </c>
      <c r="I68" s="390">
        <v>0</v>
      </c>
      <c r="J68" s="390">
        <v>0</v>
      </c>
      <c r="K68" s="390" t="s">
        <v>914</v>
      </c>
      <c r="L68" s="390" t="s">
        <v>914</v>
      </c>
      <c r="M68" s="390" t="s">
        <v>914</v>
      </c>
      <c r="N68" s="390" t="s">
        <v>914</v>
      </c>
      <c r="O68" s="390" t="s">
        <v>914</v>
      </c>
      <c r="P68" s="390" t="s">
        <v>914</v>
      </c>
      <c r="Q68" s="390" t="s">
        <v>914</v>
      </c>
      <c r="R68" s="390" t="s">
        <v>914</v>
      </c>
      <c r="S68" s="390" t="s">
        <v>914</v>
      </c>
      <c r="T68" s="390" t="s">
        <v>914</v>
      </c>
      <c r="U68" s="390" t="s">
        <v>914</v>
      </c>
      <c r="V68" s="465" t="s">
        <v>914</v>
      </c>
      <c r="W68" s="486" t="s">
        <v>914</v>
      </c>
      <c r="X68" s="594">
        <f t="shared" ref="X68:X98" si="90">SUM(Y68:AM68)</f>
        <v>0</v>
      </c>
      <c r="Y68" s="390">
        <v>0</v>
      </c>
      <c r="Z68" s="390">
        <v>0</v>
      </c>
      <c r="AA68" s="390">
        <v>0</v>
      </c>
      <c r="AB68" s="390" t="s">
        <v>914</v>
      </c>
      <c r="AC68" s="390" t="s">
        <v>914</v>
      </c>
      <c r="AD68" s="390" t="s">
        <v>914</v>
      </c>
      <c r="AE68" s="390" t="s">
        <v>914</v>
      </c>
      <c r="AF68" s="390" t="s">
        <v>914</v>
      </c>
      <c r="AG68" s="390" t="s">
        <v>914</v>
      </c>
      <c r="AH68" s="390" t="s">
        <v>914</v>
      </c>
      <c r="AI68" s="390" t="s">
        <v>914</v>
      </c>
      <c r="AJ68" s="390" t="s">
        <v>914</v>
      </c>
      <c r="AK68" s="390" t="s">
        <v>914</v>
      </c>
      <c r="AL68" s="390" t="s">
        <v>914</v>
      </c>
      <c r="AM68" s="465" t="s">
        <v>914</v>
      </c>
      <c r="AN68" s="519">
        <f t="shared" ref="AN68:AN98" si="91">SUM(AO68:BC68)</f>
        <v>0</v>
      </c>
      <c r="AO68" s="26">
        <v>0</v>
      </c>
      <c r="AP68" s="26">
        <v>0</v>
      </c>
      <c r="AQ68" s="26">
        <v>0</v>
      </c>
      <c r="AR68" s="32"/>
      <c r="AS68" s="32"/>
      <c r="AT68" s="32"/>
      <c r="AU68" s="32"/>
      <c r="AV68" s="32"/>
      <c r="AW68" s="32"/>
      <c r="AX68" s="32"/>
      <c r="AY68" s="32"/>
      <c r="AZ68" s="32"/>
      <c r="BA68" s="32"/>
      <c r="BB68" s="32"/>
      <c r="BC68" s="33"/>
      <c r="BD68" s="114"/>
      <c r="BE68" s="519">
        <f t="shared" ref="BE68:BE98" si="92">SUM(BF68:BT68)</f>
        <v>0</v>
      </c>
      <c r="BF68" s="26">
        <v>0</v>
      </c>
      <c r="BG68" s="26">
        <v>0</v>
      </c>
      <c r="BH68" s="26">
        <v>0</v>
      </c>
      <c r="BI68" s="32"/>
      <c r="BJ68" s="32"/>
      <c r="BK68" s="32"/>
      <c r="BL68" s="32"/>
      <c r="BM68" s="32"/>
      <c r="BN68" s="32"/>
      <c r="BO68" s="32"/>
      <c r="BP68" s="32"/>
      <c r="BQ68" s="32"/>
      <c r="BR68" s="32"/>
      <c r="BS68" s="32"/>
      <c r="BT68" s="33"/>
      <c r="BU68" s="72"/>
      <c r="BV68" s="184">
        <f t="shared" si="47"/>
        <v>0</v>
      </c>
      <c r="BW68" s="81">
        <v>0</v>
      </c>
      <c r="BX68" s="81">
        <v>0</v>
      </c>
    </row>
    <row r="69" spans="2:76" x14ac:dyDescent="0.25">
      <c r="B69" s="895"/>
      <c r="C69" s="167" t="s">
        <v>101</v>
      </c>
      <c r="D69" s="167"/>
      <c r="E69" s="898"/>
      <c r="F69" s="152" t="s">
        <v>62</v>
      </c>
      <c r="G69" s="531">
        <f t="shared" si="89"/>
        <v>0</v>
      </c>
      <c r="H69" s="390">
        <v>0</v>
      </c>
      <c r="I69" s="390">
        <v>0</v>
      </c>
      <c r="J69" s="390">
        <v>0</v>
      </c>
      <c r="K69" s="390" t="s">
        <v>914</v>
      </c>
      <c r="L69" s="390" t="s">
        <v>914</v>
      </c>
      <c r="M69" s="390" t="s">
        <v>914</v>
      </c>
      <c r="N69" s="390" t="s">
        <v>914</v>
      </c>
      <c r="O69" s="390" t="s">
        <v>914</v>
      </c>
      <c r="P69" s="390" t="s">
        <v>914</v>
      </c>
      <c r="Q69" s="390" t="s">
        <v>914</v>
      </c>
      <c r="R69" s="390" t="s">
        <v>914</v>
      </c>
      <c r="S69" s="390" t="s">
        <v>914</v>
      </c>
      <c r="T69" s="390" t="s">
        <v>914</v>
      </c>
      <c r="U69" s="390" t="s">
        <v>914</v>
      </c>
      <c r="V69" s="465" t="s">
        <v>914</v>
      </c>
      <c r="W69" s="486" t="s">
        <v>914</v>
      </c>
      <c r="X69" s="594">
        <f t="shared" si="90"/>
        <v>0</v>
      </c>
      <c r="Y69" s="390">
        <v>0</v>
      </c>
      <c r="Z69" s="390">
        <v>0</v>
      </c>
      <c r="AA69" s="390">
        <v>0</v>
      </c>
      <c r="AB69" s="390" t="s">
        <v>914</v>
      </c>
      <c r="AC69" s="390" t="s">
        <v>914</v>
      </c>
      <c r="AD69" s="390" t="s">
        <v>914</v>
      </c>
      <c r="AE69" s="390" t="s">
        <v>914</v>
      </c>
      <c r="AF69" s="390" t="s">
        <v>914</v>
      </c>
      <c r="AG69" s="390" t="s">
        <v>914</v>
      </c>
      <c r="AH69" s="390" t="s">
        <v>914</v>
      </c>
      <c r="AI69" s="390" t="s">
        <v>914</v>
      </c>
      <c r="AJ69" s="390" t="s">
        <v>914</v>
      </c>
      <c r="AK69" s="390" t="s">
        <v>914</v>
      </c>
      <c r="AL69" s="390" t="s">
        <v>914</v>
      </c>
      <c r="AM69" s="465" t="s">
        <v>914</v>
      </c>
      <c r="AN69" s="519">
        <f t="shared" si="91"/>
        <v>0</v>
      </c>
      <c r="AO69" s="26">
        <v>0</v>
      </c>
      <c r="AP69" s="26">
        <v>0</v>
      </c>
      <c r="AQ69" s="26">
        <v>0</v>
      </c>
      <c r="AR69" s="26"/>
      <c r="AS69" s="26"/>
      <c r="AT69" s="26"/>
      <c r="AU69" s="26"/>
      <c r="AV69" s="26"/>
      <c r="AW69" s="26"/>
      <c r="AX69" s="26"/>
      <c r="AY69" s="26"/>
      <c r="AZ69" s="26"/>
      <c r="BA69" s="26"/>
      <c r="BB69" s="26"/>
      <c r="BC69" s="27"/>
      <c r="BD69" s="114"/>
      <c r="BE69" s="519">
        <f t="shared" si="92"/>
        <v>0</v>
      </c>
      <c r="BF69" s="26">
        <v>0</v>
      </c>
      <c r="BG69" s="26">
        <v>0</v>
      </c>
      <c r="BH69" s="26">
        <v>0</v>
      </c>
      <c r="BI69" s="26"/>
      <c r="BJ69" s="26"/>
      <c r="BK69" s="26"/>
      <c r="BL69" s="26"/>
      <c r="BM69" s="26"/>
      <c r="BN69" s="26"/>
      <c r="BO69" s="26"/>
      <c r="BP69" s="26"/>
      <c r="BQ69" s="26"/>
      <c r="BR69" s="26"/>
      <c r="BS69" s="26"/>
      <c r="BT69" s="27"/>
      <c r="BU69" s="70"/>
      <c r="BV69" s="184">
        <f t="shared" si="47"/>
        <v>0</v>
      </c>
      <c r="BW69" s="81">
        <v>0</v>
      </c>
      <c r="BX69" s="81">
        <v>0</v>
      </c>
    </row>
    <row r="70" spans="2:76" x14ac:dyDescent="0.25">
      <c r="B70" s="895"/>
      <c r="C70" s="167" t="s">
        <v>102</v>
      </c>
      <c r="D70" s="167"/>
      <c r="E70" s="898"/>
      <c r="F70" s="152" t="s">
        <v>64</v>
      </c>
      <c r="G70" s="531">
        <f t="shared" si="89"/>
        <v>0</v>
      </c>
      <c r="H70" s="390">
        <v>0</v>
      </c>
      <c r="I70" s="390">
        <v>0</v>
      </c>
      <c r="J70" s="390">
        <v>0</v>
      </c>
      <c r="K70" s="390" t="s">
        <v>914</v>
      </c>
      <c r="L70" s="390" t="s">
        <v>914</v>
      </c>
      <c r="M70" s="390" t="s">
        <v>914</v>
      </c>
      <c r="N70" s="390" t="s">
        <v>914</v>
      </c>
      <c r="O70" s="390" t="s">
        <v>914</v>
      </c>
      <c r="P70" s="390" t="s">
        <v>914</v>
      </c>
      <c r="Q70" s="390" t="s">
        <v>914</v>
      </c>
      <c r="R70" s="390" t="s">
        <v>914</v>
      </c>
      <c r="S70" s="390" t="s">
        <v>914</v>
      </c>
      <c r="T70" s="390" t="s">
        <v>914</v>
      </c>
      <c r="U70" s="390" t="s">
        <v>914</v>
      </c>
      <c r="V70" s="465" t="s">
        <v>914</v>
      </c>
      <c r="W70" s="486" t="s">
        <v>914</v>
      </c>
      <c r="X70" s="594">
        <f t="shared" si="90"/>
        <v>0</v>
      </c>
      <c r="Y70" s="390">
        <v>0</v>
      </c>
      <c r="Z70" s="390">
        <v>0</v>
      </c>
      <c r="AA70" s="390">
        <v>0</v>
      </c>
      <c r="AB70" s="390" t="s">
        <v>914</v>
      </c>
      <c r="AC70" s="390" t="s">
        <v>914</v>
      </c>
      <c r="AD70" s="390" t="s">
        <v>914</v>
      </c>
      <c r="AE70" s="390" t="s">
        <v>914</v>
      </c>
      <c r="AF70" s="390" t="s">
        <v>914</v>
      </c>
      <c r="AG70" s="390" t="s">
        <v>914</v>
      </c>
      <c r="AH70" s="390" t="s">
        <v>914</v>
      </c>
      <c r="AI70" s="390" t="s">
        <v>914</v>
      </c>
      <c r="AJ70" s="390" t="s">
        <v>914</v>
      </c>
      <c r="AK70" s="390" t="s">
        <v>914</v>
      </c>
      <c r="AL70" s="390" t="s">
        <v>914</v>
      </c>
      <c r="AM70" s="465" t="s">
        <v>914</v>
      </c>
      <c r="AN70" s="519">
        <f t="shared" si="91"/>
        <v>0</v>
      </c>
      <c r="AO70" s="26">
        <v>0</v>
      </c>
      <c r="AP70" s="26">
        <v>0</v>
      </c>
      <c r="AQ70" s="26">
        <v>0</v>
      </c>
      <c r="AR70" s="26"/>
      <c r="AS70" s="26"/>
      <c r="AT70" s="26"/>
      <c r="AU70" s="26"/>
      <c r="AV70" s="26"/>
      <c r="AW70" s="26"/>
      <c r="AX70" s="26"/>
      <c r="AY70" s="26"/>
      <c r="AZ70" s="26"/>
      <c r="BA70" s="26"/>
      <c r="BB70" s="26"/>
      <c r="BC70" s="27"/>
      <c r="BD70" s="114"/>
      <c r="BE70" s="519">
        <f t="shared" si="92"/>
        <v>0</v>
      </c>
      <c r="BF70" s="26">
        <v>0</v>
      </c>
      <c r="BG70" s="26">
        <v>0</v>
      </c>
      <c r="BH70" s="26">
        <v>0</v>
      </c>
      <c r="BI70" s="26"/>
      <c r="BJ70" s="26"/>
      <c r="BK70" s="26"/>
      <c r="BL70" s="26"/>
      <c r="BM70" s="26"/>
      <c r="BN70" s="26"/>
      <c r="BO70" s="26"/>
      <c r="BP70" s="26"/>
      <c r="BQ70" s="26"/>
      <c r="BR70" s="26"/>
      <c r="BS70" s="26"/>
      <c r="BT70" s="27"/>
      <c r="BU70" s="70"/>
      <c r="BV70" s="184">
        <f t="shared" si="47"/>
        <v>0</v>
      </c>
      <c r="BW70" s="81">
        <v>0</v>
      </c>
      <c r="BX70" s="81">
        <v>0</v>
      </c>
    </row>
    <row r="71" spans="2:76" ht="25.5" x14ac:dyDescent="0.25">
      <c r="B71" s="895"/>
      <c r="C71" s="167" t="s">
        <v>263</v>
      </c>
      <c r="D71" s="167"/>
      <c r="E71" s="898"/>
      <c r="F71" s="152" t="s">
        <v>66</v>
      </c>
      <c r="G71" s="531">
        <f t="shared" si="89"/>
        <v>0</v>
      </c>
      <c r="H71" s="390">
        <v>0</v>
      </c>
      <c r="I71" s="390">
        <v>0</v>
      </c>
      <c r="J71" s="390">
        <v>0</v>
      </c>
      <c r="K71" s="390" t="s">
        <v>914</v>
      </c>
      <c r="L71" s="390" t="s">
        <v>914</v>
      </c>
      <c r="M71" s="390" t="s">
        <v>914</v>
      </c>
      <c r="N71" s="390" t="s">
        <v>914</v>
      </c>
      <c r="O71" s="390" t="s">
        <v>914</v>
      </c>
      <c r="P71" s="390" t="s">
        <v>914</v>
      </c>
      <c r="Q71" s="390" t="s">
        <v>914</v>
      </c>
      <c r="R71" s="390" t="s">
        <v>914</v>
      </c>
      <c r="S71" s="390" t="s">
        <v>914</v>
      </c>
      <c r="T71" s="390" t="s">
        <v>914</v>
      </c>
      <c r="U71" s="390" t="s">
        <v>914</v>
      </c>
      <c r="V71" s="465" t="s">
        <v>914</v>
      </c>
      <c r="W71" s="486" t="s">
        <v>914</v>
      </c>
      <c r="X71" s="594">
        <f t="shared" si="90"/>
        <v>0</v>
      </c>
      <c r="Y71" s="390">
        <v>0</v>
      </c>
      <c r="Z71" s="390">
        <v>0</v>
      </c>
      <c r="AA71" s="390">
        <v>0</v>
      </c>
      <c r="AB71" s="390" t="s">
        <v>914</v>
      </c>
      <c r="AC71" s="390" t="s">
        <v>914</v>
      </c>
      <c r="AD71" s="390" t="s">
        <v>914</v>
      </c>
      <c r="AE71" s="390" t="s">
        <v>914</v>
      </c>
      <c r="AF71" s="390" t="s">
        <v>914</v>
      </c>
      <c r="AG71" s="390" t="s">
        <v>914</v>
      </c>
      <c r="AH71" s="390" t="s">
        <v>914</v>
      </c>
      <c r="AI71" s="390" t="s">
        <v>914</v>
      </c>
      <c r="AJ71" s="390" t="s">
        <v>914</v>
      </c>
      <c r="AK71" s="390" t="s">
        <v>914</v>
      </c>
      <c r="AL71" s="390" t="s">
        <v>914</v>
      </c>
      <c r="AM71" s="465" t="s">
        <v>914</v>
      </c>
      <c r="AN71" s="519">
        <f t="shared" si="91"/>
        <v>0</v>
      </c>
      <c r="AO71" s="26">
        <v>0</v>
      </c>
      <c r="AP71" s="26">
        <v>0</v>
      </c>
      <c r="AQ71" s="26">
        <v>0</v>
      </c>
      <c r="AR71" s="26"/>
      <c r="AS71" s="26"/>
      <c r="AT71" s="26"/>
      <c r="AU71" s="26"/>
      <c r="AV71" s="26"/>
      <c r="AW71" s="26"/>
      <c r="AX71" s="26"/>
      <c r="AY71" s="26"/>
      <c r="AZ71" s="26"/>
      <c r="BA71" s="26"/>
      <c r="BB71" s="26"/>
      <c r="BC71" s="27"/>
      <c r="BD71" s="114"/>
      <c r="BE71" s="519">
        <f t="shared" si="92"/>
        <v>0</v>
      </c>
      <c r="BF71" s="26">
        <v>0</v>
      </c>
      <c r="BG71" s="26">
        <v>0</v>
      </c>
      <c r="BH71" s="26">
        <v>0</v>
      </c>
      <c r="BI71" s="26"/>
      <c r="BJ71" s="26"/>
      <c r="BK71" s="26"/>
      <c r="BL71" s="26"/>
      <c r="BM71" s="26"/>
      <c r="BN71" s="26"/>
      <c r="BO71" s="26"/>
      <c r="BP71" s="26"/>
      <c r="BQ71" s="26"/>
      <c r="BR71" s="26"/>
      <c r="BS71" s="26"/>
      <c r="BT71" s="27"/>
      <c r="BU71" s="70"/>
      <c r="BV71" s="184">
        <f t="shared" si="47"/>
        <v>0</v>
      </c>
      <c r="BW71" s="81">
        <v>0</v>
      </c>
      <c r="BX71" s="81">
        <v>0</v>
      </c>
    </row>
    <row r="72" spans="2:76" ht="25.5" x14ac:dyDescent="0.25">
      <c r="B72" s="895"/>
      <c r="C72" s="167" t="s">
        <v>104</v>
      </c>
      <c r="D72" s="167"/>
      <c r="E72" s="898"/>
      <c r="F72" s="152" t="s">
        <v>103</v>
      </c>
      <c r="G72" s="531">
        <f t="shared" si="89"/>
        <v>0</v>
      </c>
      <c r="H72" s="390">
        <v>0</v>
      </c>
      <c r="I72" s="390">
        <v>0</v>
      </c>
      <c r="J72" s="390">
        <v>0</v>
      </c>
      <c r="K72" s="390" t="s">
        <v>914</v>
      </c>
      <c r="L72" s="390" t="s">
        <v>914</v>
      </c>
      <c r="M72" s="390" t="s">
        <v>914</v>
      </c>
      <c r="N72" s="390" t="s">
        <v>914</v>
      </c>
      <c r="O72" s="390" t="s">
        <v>914</v>
      </c>
      <c r="P72" s="390" t="s">
        <v>914</v>
      </c>
      <c r="Q72" s="390" t="s">
        <v>914</v>
      </c>
      <c r="R72" s="390" t="s">
        <v>914</v>
      </c>
      <c r="S72" s="390" t="s">
        <v>914</v>
      </c>
      <c r="T72" s="390" t="s">
        <v>914</v>
      </c>
      <c r="U72" s="390" t="s">
        <v>914</v>
      </c>
      <c r="V72" s="465" t="s">
        <v>914</v>
      </c>
      <c r="W72" s="486" t="s">
        <v>914</v>
      </c>
      <c r="X72" s="594">
        <f t="shared" si="90"/>
        <v>0</v>
      </c>
      <c r="Y72" s="390">
        <v>0</v>
      </c>
      <c r="Z72" s="390">
        <v>0</v>
      </c>
      <c r="AA72" s="390">
        <v>0</v>
      </c>
      <c r="AB72" s="390" t="s">
        <v>914</v>
      </c>
      <c r="AC72" s="390" t="s">
        <v>914</v>
      </c>
      <c r="AD72" s="390" t="s">
        <v>914</v>
      </c>
      <c r="AE72" s="390" t="s">
        <v>914</v>
      </c>
      <c r="AF72" s="390" t="s">
        <v>914</v>
      </c>
      <c r="AG72" s="390" t="s">
        <v>914</v>
      </c>
      <c r="AH72" s="390" t="s">
        <v>914</v>
      </c>
      <c r="AI72" s="390" t="s">
        <v>914</v>
      </c>
      <c r="AJ72" s="390" t="s">
        <v>914</v>
      </c>
      <c r="AK72" s="390" t="s">
        <v>914</v>
      </c>
      <c r="AL72" s="390" t="s">
        <v>914</v>
      </c>
      <c r="AM72" s="465" t="s">
        <v>914</v>
      </c>
      <c r="AN72" s="519">
        <f t="shared" si="91"/>
        <v>0</v>
      </c>
      <c r="AO72" s="26">
        <v>0</v>
      </c>
      <c r="AP72" s="26">
        <v>0</v>
      </c>
      <c r="AQ72" s="26">
        <v>0</v>
      </c>
      <c r="AR72" s="26"/>
      <c r="AS72" s="26"/>
      <c r="AT72" s="26"/>
      <c r="AU72" s="26"/>
      <c r="AV72" s="26"/>
      <c r="AW72" s="26"/>
      <c r="AX72" s="26"/>
      <c r="AY72" s="26"/>
      <c r="AZ72" s="26"/>
      <c r="BA72" s="26"/>
      <c r="BB72" s="26"/>
      <c r="BC72" s="27"/>
      <c r="BD72" s="114"/>
      <c r="BE72" s="519">
        <f t="shared" si="92"/>
        <v>0</v>
      </c>
      <c r="BF72" s="26">
        <v>0</v>
      </c>
      <c r="BG72" s="26">
        <v>0</v>
      </c>
      <c r="BH72" s="26">
        <v>0</v>
      </c>
      <c r="BI72" s="26"/>
      <c r="BJ72" s="26"/>
      <c r="BK72" s="26"/>
      <c r="BL72" s="26"/>
      <c r="BM72" s="26"/>
      <c r="BN72" s="26"/>
      <c r="BO72" s="26"/>
      <c r="BP72" s="26"/>
      <c r="BQ72" s="26"/>
      <c r="BR72" s="26"/>
      <c r="BS72" s="26"/>
      <c r="BT72" s="27"/>
      <c r="BU72" s="70"/>
      <c r="BV72" s="184">
        <f t="shared" si="47"/>
        <v>0</v>
      </c>
      <c r="BW72" s="81">
        <v>0</v>
      </c>
      <c r="BX72" s="81">
        <v>0</v>
      </c>
    </row>
    <row r="73" spans="2:76" ht="25.5" x14ac:dyDescent="0.25">
      <c r="B73" s="895"/>
      <c r="C73" s="167" t="s">
        <v>105</v>
      </c>
      <c r="D73" s="167"/>
      <c r="E73" s="898"/>
      <c r="F73" s="152" t="s">
        <v>68</v>
      </c>
      <c r="G73" s="531">
        <f t="shared" si="89"/>
        <v>0</v>
      </c>
      <c r="H73" s="390">
        <v>0</v>
      </c>
      <c r="I73" s="390">
        <v>0</v>
      </c>
      <c r="J73" s="390">
        <v>0</v>
      </c>
      <c r="K73" s="390" t="s">
        <v>914</v>
      </c>
      <c r="L73" s="390" t="s">
        <v>914</v>
      </c>
      <c r="M73" s="390" t="s">
        <v>914</v>
      </c>
      <c r="N73" s="390" t="s">
        <v>914</v>
      </c>
      <c r="O73" s="390" t="s">
        <v>914</v>
      </c>
      <c r="P73" s="390" t="s">
        <v>914</v>
      </c>
      <c r="Q73" s="390" t="s">
        <v>914</v>
      </c>
      <c r="R73" s="390" t="s">
        <v>914</v>
      </c>
      <c r="S73" s="390" t="s">
        <v>914</v>
      </c>
      <c r="T73" s="390" t="s">
        <v>914</v>
      </c>
      <c r="U73" s="390" t="s">
        <v>914</v>
      </c>
      <c r="V73" s="465" t="s">
        <v>914</v>
      </c>
      <c r="W73" s="486" t="s">
        <v>914</v>
      </c>
      <c r="X73" s="594">
        <f t="shared" si="90"/>
        <v>0</v>
      </c>
      <c r="Y73" s="390">
        <v>0</v>
      </c>
      <c r="Z73" s="390">
        <v>0</v>
      </c>
      <c r="AA73" s="390">
        <v>0</v>
      </c>
      <c r="AB73" s="390" t="s">
        <v>914</v>
      </c>
      <c r="AC73" s="390" t="s">
        <v>914</v>
      </c>
      <c r="AD73" s="390" t="s">
        <v>914</v>
      </c>
      <c r="AE73" s="390" t="s">
        <v>914</v>
      </c>
      <c r="AF73" s="390" t="s">
        <v>914</v>
      </c>
      <c r="AG73" s="390" t="s">
        <v>914</v>
      </c>
      <c r="AH73" s="390" t="s">
        <v>914</v>
      </c>
      <c r="AI73" s="390" t="s">
        <v>914</v>
      </c>
      <c r="AJ73" s="390" t="s">
        <v>914</v>
      </c>
      <c r="AK73" s="390" t="s">
        <v>914</v>
      </c>
      <c r="AL73" s="390" t="s">
        <v>914</v>
      </c>
      <c r="AM73" s="465" t="s">
        <v>914</v>
      </c>
      <c r="AN73" s="519">
        <f t="shared" si="91"/>
        <v>0</v>
      </c>
      <c r="AO73" s="26">
        <v>0</v>
      </c>
      <c r="AP73" s="26">
        <v>0</v>
      </c>
      <c r="AQ73" s="26">
        <v>0</v>
      </c>
      <c r="AR73" s="26"/>
      <c r="AS73" s="26"/>
      <c r="AT73" s="26"/>
      <c r="AU73" s="26"/>
      <c r="AV73" s="26"/>
      <c r="AW73" s="26"/>
      <c r="AX73" s="26"/>
      <c r="AY73" s="26"/>
      <c r="AZ73" s="26"/>
      <c r="BA73" s="26"/>
      <c r="BB73" s="26"/>
      <c r="BC73" s="27"/>
      <c r="BD73" s="114"/>
      <c r="BE73" s="519">
        <f t="shared" si="92"/>
        <v>0</v>
      </c>
      <c r="BF73" s="26">
        <v>0</v>
      </c>
      <c r="BG73" s="26">
        <v>0</v>
      </c>
      <c r="BH73" s="26">
        <v>0</v>
      </c>
      <c r="BI73" s="26"/>
      <c r="BJ73" s="26"/>
      <c r="BK73" s="26"/>
      <c r="BL73" s="26"/>
      <c r="BM73" s="26"/>
      <c r="BN73" s="26"/>
      <c r="BO73" s="26"/>
      <c r="BP73" s="26"/>
      <c r="BQ73" s="26"/>
      <c r="BR73" s="26"/>
      <c r="BS73" s="26"/>
      <c r="BT73" s="27"/>
      <c r="BU73" s="70"/>
      <c r="BV73" s="184">
        <f t="shared" si="47"/>
        <v>0</v>
      </c>
      <c r="BW73" s="81">
        <v>0</v>
      </c>
      <c r="BX73" s="81">
        <v>0</v>
      </c>
    </row>
    <row r="74" spans="2:76" x14ac:dyDescent="0.25">
      <c r="B74" s="895"/>
      <c r="C74" s="167" t="s">
        <v>106</v>
      </c>
      <c r="D74" s="167"/>
      <c r="E74" s="898"/>
      <c r="F74" s="152" t="s">
        <v>70</v>
      </c>
      <c r="G74" s="531">
        <f t="shared" si="89"/>
        <v>0</v>
      </c>
      <c r="H74" s="390">
        <v>0</v>
      </c>
      <c r="I74" s="390">
        <v>0</v>
      </c>
      <c r="J74" s="390">
        <v>0</v>
      </c>
      <c r="K74" s="390" t="s">
        <v>914</v>
      </c>
      <c r="L74" s="390" t="s">
        <v>914</v>
      </c>
      <c r="M74" s="390" t="s">
        <v>914</v>
      </c>
      <c r="N74" s="390" t="s">
        <v>914</v>
      </c>
      <c r="O74" s="390" t="s">
        <v>914</v>
      </c>
      <c r="P74" s="390" t="s">
        <v>914</v>
      </c>
      <c r="Q74" s="390" t="s">
        <v>914</v>
      </c>
      <c r="R74" s="390" t="s">
        <v>914</v>
      </c>
      <c r="S74" s="390" t="s">
        <v>914</v>
      </c>
      <c r="T74" s="390" t="s">
        <v>914</v>
      </c>
      <c r="U74" s="390" t="s">
        <v>914</v>
      </c>
      <c r="V74" s="465" t="s">
        <v>914</v>
      </c>
      <c r="W74" s="486" t="s">
        <v>914</v>
      </c>
      <c r="X74" s="594">
        <f t="shared" si="90"/>
        <v>0</v>
      </c>
      <c r="Y74" s="390">
        <v>0</v>
      </c>
      <c r="Z74" s="390">
        <v>0</v>
      </c>
      <c r="AA74" s="390">
        <v>0</v>
      </c>
      <c r="AB74" s="390" t="s">
        <v>914</v>
      </c>
      <c r="AC74" s="390" t="s">
        <v>914</v>
      </c>
      <c r="AD74" s="390" t="s">
        <v>914</v>
      </c>
      <c r="AE74" s="390" t="s">
        <v>914</v>
      </c>
      <c r="AF74" s="390" t="s">
        <v>914</v>
      </c>
      <c r="AG74" s="390" t="s">
        <v>914</v>
      </c>
      <c r="AH74" s="390" t="s">
        <v>914</v>
      </c>
      <c r="AI74" s="390" t="s">
        <v>914</v>
      </c>
      <c r="AJ74" s="390" t="s">
        <v>914</v>
      </c>
      <c r="AK74" s="390" t="s">
        <v>914</v>
      </c>
      <c r="AL74" s="390" t="s">
        <v>914</v>
      </c>
      <c r="AM74" s="465" t="s">
        <v>914</v>
      </c>
      <c r="AN74" s="519">
        <f t="shared" si="91"/>
        <v>0</v>
      </c>
      <c r="AO74" s="26">
        <v>0</v>
      </c>
      <c r="AP74" s="26">
        <v>0</v>
      </c>
      <c r="AQ74" s="26">
        <v>0</v>
      </c>
      <c r="AR74" s="26"/>
      <c r="AS74" s="26"/>
      <c r="AT74" s="26"/>
      <c r="AU74" s="26"/>
      <c r="AV74" s="26"/>
      <c r="AW74" s="26"/>
      <c r="AX74" s="26"/>
      <c r="AY74" s="26"/>
      <c r="AZ74" s="26"/>
      <c r="BA74" s="26"/>
      <c r="BB74" s="26"/>
      <c r="BC74" s="27"/>
      <c r="BD74" s="114"/>
      <c r="BE74" s="519">
        <f t="shared" si="92"/>
        <v>0</v>
      </c>
      <c r="BF74" s="26">
        <v>0</v>
      </c>
      <c r="BG74" s="26">
        <v>0</v>
      </c>
      <c r="BH74" s="26">
        <v>0</v>
      </c>
      <c r="BI74" s="26"/>
      <c r="BJ74" s="26"/>
      <c r="BK74" s="26"/>
      <c r="BL74" s="26"/>
      <c r="BM74" s="26"/>
      <c r="BN74" s="26"/>
      <c r="BO74" s="26"/>
      <c r="BP74" s="26"/>
      <c r="BQ74" s="26"/>
      <c r="BR74" s="26"/>
      <c r="BS74" s="26"/>
      <c r="BT74" s="27"/>
      <c r="BU74" s="70"/>
      <c r="BV74" s="184">
        <f t="shared" ref="BV74:BV105" si="93">BE74-G74</f>
        <v>0</v>
      </c>
      <c r="BW74" s="81">
        <v>0</v>
      </c>
      <c r="BX74" s="81">
        <v>0</v>
      </c>
    </row>
    <row r="75" spans="2:76" x14ac:dyDescent="0.25">
      <c r="B75" s="895"/>
      <c r="C75" s="167" t="s">
        <v>107</v>
      </c>
      <c r="D75" s="167"/>
      <c r="E75" s="898"/>
      <c r="F75" s="152" t="s">
        <v>72</v>
      </c>
      <c r="G75" s="531">
        <f t="shared" si="89"/>
        <v>0</v>
      </c>
      <c r="H75" s="390">
        <v>0</v>
      </c>
      <c r="I75" s="390">
        <v>0</v>
      </c>
      <c r="J75" s="390">
        <v>0</v>
      </c>
      <c r="K75" s="390" t="s">
        <v>914</v>
      </c>
      <c r="L75" s="390" t="s">
        <v>914</v>
      </c>
      <c r="M75" s="390" t="s">
        <v>914</v>
      </c>
      <c r="N75" s="390" t="s">
        <v>914</v>
      </c>
      <c r="O75" s="390" t="s">
        <v>914</v>
      </c>
      <c r="P75" s="390" t="s">
        <v>914</v>
      </c>
      <c r="Q75" s="390" t="s">
        <v>914</v>
      </c>
      <c r="R75" s="390" t="s">
        <v>914</v>
      </c>
      <c r="S75" s="390" t="s">
        <v>914</v>
      </c>
      <c r="T75" s="390" t="s">
        <v>914</v>
      </c>
      <c r="U75" s="390" t="s">
        <v>914</v>
      </c>
      <c r="V75" s="465" t="s">
        <v>914</v>
      </c>
      <c r="W75" s="486" t="s">
        <v>914</v>
      </c>
      <c r="X75" s="594">
        <f t="shared" si="90"/>
        <v>0</v>
      </c>
      <c r="Y75" s="390">
        <v>0</v>
      </c>
      <c r="Z75" s="390">
        <v>0</v>
      </c>
      <c r="AA75" s="390">
        <v>0</v>
      </c>
      <c r="AB75" s="390" t="s">
        <v>914</v>
      </c>
      <c r="AC75" s="390" t="s">
        <v>914</v>
      </c>
      <c r="AD75" s="390" t="s">
        <v>914</v>
      </c>
      <c r="AE75" s="390" t="s">
        <v>914</v>
      </c>
      <c r="AF75" s="390" t="s">
        <v>914</v>
      </c>
      <c r="AG75" s="390" t="s">
        <v>914</v>
      </c>
      <c r="AH75" s="390" t="s">
        <v>914</v>
      </c>
      <c r="AI75" s="390" t="s">
        <v>914</v>
      </c>
      <c r="AJ75" s="390" t="s">
        <v>914</v>
      </c>
      <c r="AK75" s="390" t="s">
        <v>914</v>
      </c>
      <c r="AL75" s="390" t="s">
        <v>914</v>
      </c>
      <c r="AM75" s="465" t="s">
        <v>914</v>
      </c>
      <c r="AN75" s="519">
        <f t="shared" si="91"/>
        <v>0</v>
      </c>
      <c r="AO75" s="26">
        <v>0</v>
      </c>
      <c r="AP75" s="26">
        <v>0</v>
      </c>
      <c r="AQ75" s="26">
        <v>0</v>
      </c>
      <c r="AR75" s="26"/>
      <c r="AS75" s="26"/>
      <c r="AT75" s="26"/>
      <c r="AU75" s="26"/>
      <c r="AV75" s="26"/>
      <c r="AW75" s="26"/>
      <c r="AX75" s="26"/>
      <c r="AY75" s="26"/>
      <c r="AZ75" s="26"/>
      <c r="BA75" s="26"/>
      <c r="BB75" s="26"/>
      <c r="BC75" s="27"/>
      <c r="BD75" s="114"/>
      <c r="BE75" s="519">
        <f t="shared" si="92"/>
        <v>0</v>
      </c>
      <c r="BF75" s="26">
        <v>0</v>
      </c>
      <c r="BG75" s="26">
        <v>0</v>
      </c>
      <c r="BH75" s="26">
        <v>0</v>
      </c>
      <c r="BI75" s="26"/>
      <c r="BJ75" s="26"/>
      <c r="BK75" s="26"/>
      <c r="BL75" s="26"/>
      <c r="BM75" s="26"/>
      <c r="BN75" s="26"/>
      <c r="BO75" s="26"/>
      <c r="BP75" s="26"/>
      <c r="BQ75" s="26"/>
      <c r="BR75" s="26"/>
      <c r="BS75" s="26"/>
      <c r="BT75" s="27"/>
      <c r="BU75" s="70"/>
      <c r="BV75" s="184">
        <f t="shared" si="93"/>
        <v>0</v>
      </c>
      <c r="BW75" s="81">
        <v>0</v>
      </c>
      <c r="BX75" s="81">
        <v>0</v>
      </c>
    </row>
    <row r="76" spans="2:76" x14ac:dyDescent="0.25">
      <c r="B76" s="895"/>
      <c r="C76" s="167" t="s">
        <v>108</v>
      </c>
      <c r="D76" s="167"/>
      <c r="E76" s="898"/>
      <c r="F76" s="152" t="s">
        <v>74</v>
      </c>
      <c r="G76" s="531">
        <f t="shared" si="89"/>
        <v>0</v>
      </c>
      <c r="H76" s="390">
        <v>0</v>
      </c>
      <c r="I76" s="390">
        <v>0</v>
      </c>
      <c r="J76" s="390">
        <v>0</v>
      </c>
      <c r="K76" s="390" t="s">
        <v>914</v>
      </c>
      <c r="L76" s="390" t="s">
        <v>914</v>
      </c>
      <c r="M76" s="390" t="s">
        <v>914</v>
      </c>
      <c r="N76" s="390" t="s">
        <v>914</v>
      </c>
      <c r="O76" s="390" t="s">
        <v>914</v>
      </c>
      <c r="P76" s="390" t="s">
        <v>914</v>
      </c>
      <c r="Q76" s="390" t="s">
        <v>914</v>
      </c>
      <c r="R76" s="390" t="s">
        <v>914</v>
      </c>
      <c r="S76" s="390" t="s">
        <v>914</v>
      </c>
      <c r="T76" s="390" t="s">
        <v>914</v>
      </c>
      <c r="U76" s="390" t="s">
        <v>914</v>
      </c>
      <c r="V76" s="465" t="s">
        <v>914</v>
      </c>
      <c r="W76" s="486" t="s">
        <v>914</v>
      </c>
      <c r="X76" s="594">
        <f t="shared" si="90"/>
        <v>0</v>
      </c>
      <c r="Y76" s="390">
        <v>0</v>
      </c>
      <c r="Z76" s="390">
        <v>0</v>
      </c>
      <c r="AA76" s="390">
        <v>0</v>
      </c>
      <c r="AB76" s="390" t="s">
        <v>914</v>
      </c>
      <c r="AC76" s="390" t="s">
        <v>914</v>
      </c>
      <c r="AD76" s="390" t="s">
        <v>914</v>
      </c>
      <c r="AE76" s="390" t="s">
        <v>914</v>
      </c>
      <c r="AF76" s="390" t="s">
        <v>914</v>
      </c>
      <c r="AG76" s="390" t="s">
        <v>914</v>
      </c>
      <c r="AH76" s="390" t="s">
        <v>914</v>
      </c>
      <c r="AI76" s="390" t="s">
        <v>914</v>
      </c>
      <c r="AJ76" s="390" t="s">
        <v>914</v>
      </c>
      <c r="AK76" s="390" t="s">
        <v>914</v>
      </c>
      <c r="AL76" s="390" t="s">
        <v>914</v>
      </c>
      <c r="AM76" s="465" t="s">
        <v>914</v>
      </c>
      <c r="AN76" s="519">
        <f t="shared" si="91"/>
        <v>0</v>
      </c>
      <c r="AO76" s="26">
        <v>0</v>
      </c>
      <c r="AP76" s="26">
        <v>0</v>
      </c>
      <c r="AQ76" s="26">
        <v>0</v>
      </c>
      <c r="AR76" s="26"/>
      <c r="AS76" s="26"/>
      <c r="AT76" s="26"/>
      <c r="AU76" s="26"/>
      <c r="AV76" s="26"/>
      <c r="AW76" s="26"/>
      <c r="AX76" s="26"/>
      <c r="AY76" s="26"/>
      <c r="AZ76" s="26"/>
      <c r="BA76" s="26"/>
      <c r="BB76" s="26"/>
      <c r="BC76" s="27"/>
      <c r="BD76" s="114"/>
      <c r="BE76" s="519">
        <f t="shared" si="92"/>
        <v>0</v>
      </c>
      <c r="BF76" s="26">
        <v>0</v>
      </c>
      <c r="BG76" s="26">
        <v>0</v>
      </c>
      <c r="BH76" s="26">
        <v>0</v>
      </c>
      <c r="BI76" s="26"/>
      <c r="BJ76" s="26"/>
      <c r="BK76" s="26"/>
      <c r="BL76" s="26"/>
      <c r="BM76" s="26"/>
      <c r="BN76" s="26"/>
      <c r="BO76" s="26"/>
      <c r="BP76" s="26"/>
      <c r="BQ76" s="26"/>
      <c r="BR76" s="26"/>
      <c r="BS76" s="26"/>
      <c r="BT76" s="27"/>
      <c r="BU76" s="70"/>
      <c r="BV76" s="184">
        <f t="shared" si="93"/>
        <v>0</v>
      </c>
      <c r="BW76" s="81">
        <v>0</v>
      </c>
      <c r="BX76" s="81">
        <v>0</v>
      </c>
    </row>
    <row r="77" spans="2:76" x14ac:dyDescent="0.25">
      <c r="B77" s="895"/>
      <c r="C77" s="167" t="s">
        <v>110</v>
      </c>
      <c r="D77" s="167"/>
      <c r="E77" s="898"/>
      <c r="F77" s="152" t="s">
        <v>76</v>
      </c>
      <c r="G77" s="531">
        <f t="shared" si="89"/>
        <v>0</v>
      </c>
      <c r="H77" s="390">
        <v>0</v>
      </c>
      <c r="I77" s="390">
        <v>0</v>
      </c>
      <c r="J77" s="390">
        <v>0</v>
      </c>
      <c r="K77" s="390" t="s">
        <v>914</v>
      </c>
      <c r="L77" s="390" t="s">
        <v>914</v>
      </c>
      <c r="M77" s="390" t="s">
        <v>914</v>
      </c>
      <c r="N77" s="390" t="s">
        <v>914</v>
      </c>
      <c r="O77" s="390" t="s">
        <v>914</v>
      </c>
      <c r="P77" s="390" t="s">
        <v>914</v>
      </c>
      <c r="Q77" s="390" t="s">
        <v>914</v>
      </c>
      <c r="R77" s="390" t="s">
        <v>914</v>
      </c>
      <c r="S77" s="390" t="s">
        <v>914</v>
      </c>
      <c r="T77" s="390" t="s">
        <v>914</v>
      </c>
      <c r="U77" s="390" t="s">
        <v>914</v>
      </c>
      <c r="V77" s="465" t="s">
        <v>914</v>
      </c>
      <c r="W77" s="486" t="s">
        <v>914</v>
      </c>
      <c r="X77" s="594">
        <f t="shared" si="90"/>
        <v>0</v>
      </c>
      <c r="Y77" s="390">
        <v>0</v>
      </c>
      <c r="Z77" s="390">
        <v>0</v>
      </c>
      <c r="AA77" s="390">
        <v>0</v>
      </c>
      <c r="AB77" s="390" t="s">
        <v>914</v>
      </c>
      <c r="AC77" s="390" t="s">
        <v>914</v>
      </c>
      <c r="AD77" s="390" t="s">
        <v>914</v>
      </c>
      <c r="AE77" s="390" t="s">
        <v>914</v>
      </c>
      <c r="AF77" s="390" t="s">
        <v>914</v>
      </c>
      <c r="AG77" s="390" t="s">
        <v>914</v>
      </c>
      <c r="AH77" s="390" t="s">
        <v>914</v>
      </c>
      <c r="AI77" s="390" t="s">
        <v>914</v>
      </c>
      <c r="AJ77" s="390" t="s">
        <v>914</v>
      </c>
      <c r="AK77" s="390" t="s">
        <v>914</v>
      </c>
      <c r="AL77" s="390" t="s">
        <v>914</v>
      </c>
      <c r="AM77" s="465" t="s">
        <v>914</v>
      </c>
      <c r="AN77" s="519">
        <f t="shared" si="91"/>
        <v>0</v>
      </c>
      <c r="AO77" s="26">
        <v>0</v>
      </c>
      <c r="AP77" s="26">
        <v>0</v>
      </c>
      <c r="AQ77" s="26">
        <v>0</v>
      </c>
      <c r="AR77" s="26"/>
      <c r="AS77" s="26"/>
      <c r="AT77" s="26"/>
      <c r="AU77" s="26"/>
      <c r="AV77" s="26"/>
      <c r="AW77" s="26"/>
      <c r="AX77" s="26"/>
      <c r="AY77" s="26"/>
      <c r="AZ77" s="26"/>
      <c r="BA77" s="26"/>
      <c r="BB77" s="26"/>
      <c r="BC77" s="27"/>
      <c r="BD77" s="114"/>
      <c r="BE77" s="519">
        <f t="shared" si="92"/>
        <v>0</v>
      </c>
      <c r="BF77" s="26">
        <v>0</v>
      </c>
      <c r="BG77" s="26">
        <v>0</v>
      </c>
      <c r="BH77" s="26">
        <v>0</v>
      </c>
      <c r="BI77" s="26"/>
      <c r="BJ77" s="26"/>
      <c r="BK77" s="26"/>
      <c r="BL77" s="26"/>
      <c r="BM77" s="26"/>
      <c r="BN77" s="26"/>
      <c r="BO77" s="26"/>
      <c r="BP77" s="26"/>
      <c r="BQ77" s="26"/>
      <c r="BR77" s="26"/>
      <c r="BS77" s="26"/>
      <c r="BT77" s="27"/>
      <c r="BU77" s="70"/>
      <c r="BV77" s="184">
        <f t="shared" si="93"/>
        <v>0</v>
      </c>
      <c r="BW77" s="81">
        <v>0</v>
      </c>
      <c r="BX77" s="81">
        <v>0</v>
      </c>
    </row>
    <row r="78" spans="2:76" x14ac:dyDescent="0.25">
      <c r="B78" s="895"/>
      <c r="C78" s="167" t="s">
        <v>264</v>
      </c>
      <c r="D78" s="167"/>
      <c r="E78" s="898"/>
      <c r="F78" s="152" t="s">
        <v>58</v>
      </c>
      <c r="G78" s="531">
        <f t="shared" si="89"/>
        <v>0</v>
      </c>
      <c r="H78" s="390">
        <v>0</v>
      </c>
      <c r="I78" s="390">
        <v>0</v>
      </c>
      <c r="J78" s="390">
        <v>0</v>
      </c>
      <c r="K78" s="390" t="s">
        <v>914</v>
      </c>
      <c r="L78" s="390" t="s">
        <v>914</v>
      </c>
      <c r="M78" s="390" t="s">
        <v>914</v>
      </c>
      <c r="N78" s="390" t="s">
        <v>914</v>
      </c>
      <c r="O78" s="390" t="s">
        <v>914</v>
      </c>
      <c r="P78" s="390" t="s">
        <v>914</v>
      </c>
      <c r="Q78" s="390" t="s">
        <v>914</v>
      </c>
      <c r="R78" s="390" t="s">
        <v>914</v>
      </c>
      <c r="S78" s="390" t="s">
        <v>914</v>
      </c>
      <c r="T78" s="390" t="s">
        <v>914</v>
      </c>
      <c r="U78" s="390" t="s">
        <v>914</v>
      </c>
      <c r="V78" s="465" t="s">
        <v>914</v>
      </c>
      <c r="W78" s="486" t="s">
        <v>914</v>
      </c>
      <c r="X78" s="594">
        <f t="shared" si="90"/>
        <v>0</v>
      </c>
      <c r="Y78" s="390">
        <v>0</v>
      </c>
      <c r="Z78" s="390">
        <v>0</v>
      </c>
      <c r="AA78" s="390">
        <v>0</v>
      </c>
      <c r="AB78" s="390" t="s">
        <v>914</v>
      </c>
      <c r="AC78" s="390" t="s">
        <v>914</v>
      </c>
      <c r="AD78" s="390" t="s">
        <v>914</v>
      </c>
      <c r="AE78" s="390" t="s">
        <v>914</v>
      </c>
      <c r="AF78" s="390" t="s">
        <v>914</v>
      </c>
      <c r="AG78" s="390" t="s">
        <v>914</v>
      </c>
      <c r="AH78" s="390" t="s">
        <v>914</v>
      </c>
      <c r="AI78" s="390" t="s">
        <v>914</v>
      </c>
      <c r="AJ78" s="390" t="s">
        <v>914</v>
      </c>
      <c r="AK78" s="390" t="s">
        <v>914</v>
      </c>
      <c r="AL78" s="390" t="s">
        <v>914</v>
      </c>
      <c r="AM78" s="465" t="s">
        <v>914</v>
      </c>
      <c r="AN78" s="519">
        <f t="shared" si="91"/>
        <v>0</v>
      </c>
      <c r="AO78" s="26">
        <v>0</v>
      </c>
      <c r="AP78" s="26">
        <v>0</v>
      </c>
      <c r="AQ78" s="26">
        <v>0</v>
      </c>
      <c r="AR78" s="26"/>
      <c r="AS78" s="26"/>
      <c r="AT78" s="26"/>
      <c r="AU78" s="26"/>
      <c r="AV78" s="26"/>
      <c r="AW78" s="26"/>
      <c r="AX78" s="26"/>
      <c r="AY78" s="26"/>
      <c r="AZ78" s="26"/>
      <c r="BA78" s="26"/>
      <c r="BB78" s="26"/>
      <c r="BC78" s="27"/>
      <c r="BD78" s="114"/>
      <c r="BE78" s="519">
        <f t="shared" si="92"/>
        <v>0</v>
      </c>
      <c r="BF78" s="26">
        <v>0</v>
      </c>
      <c r="BG78" s="26">
        <v>0</v>
      </c>
      <c r="BH78" s="26">
        <v>0</v>
      </c>
      <c r="BI78" s="26"/>
      <c r="BJ78" s="26"/>
      <c r="BK78" s="26"/>
      <c r="BL78" s="26"/>
      <c r="BM78" s="26"/>
      <c r="BN78" s="26"/>
      <c r="BO78" s="26"/>
      <c r="BP78" s="26"/>
      <c r="BQ78" s="26"/>
      <c r="BR78" s="26"/>
      <c r="BS78" s="26"/>
      <c r="BT78" s="27"/>
      <c r="BU78" s="70"/>
      <c r="BV78" s="184">
        <f t="shared" si="93"/>
        <v>0</v>
      </c>
      <c r="BW78" s="81">
        <v>0</v>
      </c>
      <c r="BX78" s="81">
        <v>0</v>
      </c>
    </row>
    <row r="79" spans="2:76" x14ac:dyDescent="0.25">
      <c r="B79" s="895"/>
      <c r="C79" s="167" t="s">
        <v>114</v>
      </c>
      <c r="D79" s="167"/>
      <c r="E79" s="898"/>
      <c r="F79" s="152" t="s">
        <v>113</v>
      </c>
      <c r="G79" s="531">
        <f t="shared" si="89"/>
        <v>0</v>
      </c>
      <c r="H79" s="390">
        <v>0</v>
      </c>
      <c r="I79" s="390">
        <v>0</v>
      </c>
      <c r="J79" s="390">
        <v>0</v>
      </c>
      <c r="K79" s="390" t="s">
        <v>914</v>
      </c>
      <c r="L79" s="390" t="s">
        <v>914</v>
      </c>
      <c r="M79" s="390" t="s">
        <v>914</v>
      </c>
      <c r="N79" s="390" t="s">
        <v>914</v>
      </c>
      <c r="O79" s="390" t="s">
        <v>914</v>
      </c>
      <c r="P79" s="390" t="s">
        <v>914</v>
      </c>
      <c r="Q79" s="390" t="s">
        <v>914</v>
      </c>
      <c r="R79" s="390" t="s">
        <v>914</v>
      </c>
      <c r="S79" s="390" t="s">
        <v>914</v>
      </c>
      <c r="T79" s="390" t="s">
        <v>914</v>
      </c>
      <c r="U79" s="390" t="s">
        <v>914</v>
      </c>
      <c r="V79" s="465" t="s">
        <v>914</v>
      </c>
      <c r="W79" s="486" t="s">
        <v>914</v>
      </c>
      <c r="X79" s="594">
        <f t="shared" si="90"/>
        <v>0</v>
      </c>
      <c r="Y79" s="390">
        <v>0</v>
      </c>
      <c r="Z79" s="390">
        <v>0</v>
      </c>
      <c r="AA79" s="390">
        <v>0</v>
      </c>
      <c r="AB79" s="390" t="s">
        <v>914</v>
      </c>
      <c r="AC79" s="390" t="s">
        <v>914</v>
      </c>
      <c r="AD79" s="390" t="s">
        <v>914</v>
      </c>
      <c r="AE79" s="390" t="s">
        <v>914</v>
      </c>
      <c r="AF79" s="390" t="s">
        <v>914</v>
      </c>
      <c r="AG79" s="390" t="s">
        <v>914</v>
      </c>
      <c r="AH79" s="390" t="s">
        <v>914</v>
      </c>
      <c r="AI79" s="390" t="s">
        <v>914</v>
      </c>
      <c r="AJ79" s="390" t="s">
        <v>914</v>
      </c>
      <c r="AK79" s="390" t="s">
        <v>914</v>
      </c>
      <c r="AL79" s="390" t="s">
        <v>914</v>
      </c>
      <c r="AM79" s="465" t="s">
        <v>914</v>
      </c>
      <c r="AN79" s="519">
        <f t="shared" si="91"/>
        <v>0</v>
      </c>
      <c r="AO79" s="26">
        <v>0</v>
      </c>
      <c r="AP79" s="26">
        <v>0</v>
      </c>
      <c r="AQ79" s="26">
        <v>0</v>
      </c>
      <c r="AR79" s="26"/>
      <c r="AS79" s="26"/>
      <c r="AT79" s="26"/>
      <c r="AU79" s="26"/>
      <c r="AV79" s="26"/>
      <c r="AW79" s="26"/>
      <c r="AX79" s="26"/>
      <c r="AY79" s="26"/>
      <c r="AZ79" s="26"/>
      <c r="BA79" s="26"/>
      <c r="BB79" s="26"/>
      <c r="BC79" s="27"/>
      <c r="BD79" s="114"/>
      <c r="BE79" s="519">
        <f t="shared" si="92"/>
        <v>0</v>
      </c>
      <c r="BF79" s="26">
        <v>0</v>
      </c>
      <c r="BG79" s="26">
        <v>0</v>
      </c>
      <c r="BH79" s="26">
        <v>0</v>
      </c>
      <c r="BI79" s="26"/>
      <c r="BJ79" s="26"/>
      <c r="BK79" s="26"/>
      <c r="BL79" s="26"/>
      <c r="BM79" s="26"/>
      <c r="BN79" s="26"/>
      <c r="BO79" s="26"/>
      <c r="BP79" s="26"/>
      <c r="BQ79" s="26"/>
      <c r="BR79" s="26"/>
      <c r="BS79" s="26"/>
      <c r="BT79" s="27"/>
      <c r="BU79" s="70"/>
      <c r="BV79" s="184">
        <f t="shared" si="93"/>
        <v>0</v>
      </c>
      <c r="BW79" s="81">
        <v>0</v>
      </c>
      <c r="BX79" s="81">
        <v>0</v>
      </c>
    </row>
    <row r="80" spans="2:76" x14ac:dyDescent="0.25">
      <c r="B80" s="895"/>
      <c r="C80" s="167" t="s">
        <v>115</v>
      </c>
      <c r="D80" s="167"/>
      <c r="E80" s="898"/>
      <c r="F80" s="152" t="s">
        <v>60</v>
      </c>
      <c r="G80" s="531">
        <f t="shared" si="89"/>
        <v>0</v>
      </c>
      <c r="H80" s="390">
        <v>0</v>
      </c>
      <c r="I80" s="390">
        <v>0</v>
      </c>
      <c r="J80" s="390">
        <v>0</v>
      </c>
      <c r="K80" s="390" t="s">
        <v>914</v>
      </c>
      <c r="L80" s="390" t="s">
        <v>914</v>
      </c>
      <c r="M80" s="390" t="s">
        <v>914</v>
      </c>
      <c r="N80" s="390" t="s">
        <v>914</v>
      </c>
      <c r="O80" s="390" t="s">
        <v>914</v>
      </c>
      <c r="P80" s="390" t="s">
        <v>914</v>
      </c>
      <c r="Q80" s="390" t="s">
        <v>914</v>
      </c>
      <c r="R80" s="390" t="s">
        <v>914</v>
      </c>
      <c r="S80" s="390" t="s">
        <v>914</v>
      </c>
      <c r="T80" s="390" t="s">
        <v>914</v>
      </c>
      <c r="U80" s="390" t="s">
        <v>914</v>
      </c>
      <c r="V80" s="465" t="s">
        <v>914</v>
      </c>
      <c r="W80" s="486" t="s">
        <v>914</v>
      </c>
      <c r="X80" s="594">
        <f t="shared" si="90"/>
        <v>0</v>
      </c>
      <c r="Y80" s="390">
        <v>0</v>
      </c>
      <c r="Z80" s="390">
        <v>0</v>
      </c>
      <c r="AA80" s="390">
        <v>0</v>
      </c>
      <c r="AB80" s="390" t="s">
        <v>914</v>
      </c>
      <c r="AC80" s="390" t="s">
        <v>914</v>
      </c>
      <c r="AD80" s="390" t="s">
        <v>914</v>
      </c>
      <c r="AE80" s="390" t="s">
        <v>914</v>
      </c>
      <c r="AF80" s="390" t="s">
        <v>914</v>
      </c>
      <c r="AG80" s="390" t="s">
        <v>914</v>
      </c>
      <c r="AH80" s="390" t="s">
        <v>914</v>
      </c>
      <c r="AI80" s="390" t="s">
        <v>914</v>
      </c>
      <c r="AJ80" s="390" t="s">
        <v>914</v>
      </c>
      <c r="AK80" s="390" t="s">
        <v>914</v>
      </c>
      <c r="AL80" s="390" t="s">
        <v>914</v>
      </c>
      <c r="AM80" s="465" t="s">
        <v>914</v>
      </c>
      <c r="AN80" s="519">
        <f t="shared" si="91"/>
        <v>0</v>
      </c>
      <c r="AO80" s="26">
        <v>0</v>
      </c>
      <c r="AP80" s="26">
        <v>0</v>
      </c>
      <c r="AQ80" s="26">
        <v>0</v>
      </c>
      <c r="AR80" s="26"/>
      <c r="AS80" s="26"/>
      <c r="AT80" s="26"/>
      <c r="AU80" s="26"/>
      <c r="AV80" s="26"/>
      <c r="AW80" s="26"/>
      <c r="AX80" s="26"/>
      <c r="AY80" s="26"/>
      <c r="AZ80" s="26"/>
      <c r="BA80" s="26"/>
      <c r="BB80" s="26"/>
      <c r="BC80" s="27"/>
      <c r="BD80" s="114"/>
      <c r="BE80" s="519">
        <f t="shared" si="92"/>
        <v>0</v>
      </c>
      <c r="BF80" s="26">
        <v>0</v>
      </c>
      <c r="BG80" s="26">
        <v>0</v>
      </c>
      <c r="BH80" s="26">
        <v>0</v>
      </c>
      <c r="BI80" s="26"/>
      <c r="BJ80" s="26"/>
      <c r="BK80" s="26"/>
      <c r="BL80" s="26"/>
      <c r="BM80" s="26"/>
      <c r="BN80" s="26"/>
      <c r="BO80" s="26"/>
      <c r="BP80" s="26"/>
      <c r="BQ80" s="26"/>
      <c r="BR80" s="26"/>
      <c r="BS80" s="26"/>
      <c r="BT80" s="27"/>
      <c r="BU80" s="70"/>
      <c r="BV80" s="184">
        <f t="shared" si="93"/>
        <v>0</v>
      </c>
      <c r="BW80" s="81">
        <v>0</v>
      </c>
      <c r="BX80" s="81">
        <v>0</v>
      </c>
    </row>
    <row r="81" spans="2:76" x14ac:dyDescent="0.25">
      <c r="B81" s="895"/>
      <c r="C81" s="167" t="s">
        <v>265</v>
      </c>
      <c r="D81" s="167"/>
      <c r="E81" s="898"/>
      <c r="F81" s="152" t="s">
        <v>78</v>
      </c>
      <c r="G81" s="531">
        <f t="shared" si="89"/>
        <v>0</v>
      </c>
      <c r="H81" s="390">
        <v>0</v>
      </c>
      <c r="I81" s="390">
        <v>0</v>
      </c>
      <c r="J81" s="390">
        <v>0</v>
      </c>
      <c r="K81" s="390" t="s">
        <v>914</v>
      </c>
      <c r="L81" s="390" t="s">
        <v>914</v>
      </c>
      <c r="M81" s="390" t="s">
        <v>914</v>
      </c>
      <c r="N81" s="390" t="s">
        <v>914</v>
      </c>
      <c r="O81" s="390" t="s">
        <v>914</v>
      </c>
      <c r="P81" s="390" t="s">
        <v>914</v>
      </c>
      <c r="Q81" s="390" t="s">
        <v>914</v>
      </c>
      <c r="R81" s="390" t="s">
        <v>914</v>
      </c>
      <c r="S81" s="390" t="s">
        <v>914</v>
      </c>
      <c r="T81" s="390" t="s">
        <v>914</v>
      </c>
      <c r="U81" s="390" t="s">
        <v>914</v>
      </c>
      <c r="V81" s="465" t="s">
        <v>914</v>
      </c>
      <c r="W81" s="486" t="s">
        <v>914</v>
      </c>
      <c r="X81" s="594">
        <f t="shared" si="90"/>
        <v>0</v>
      </c>
      <c r="Y81" s="390">
        <v>0</v>
      </c>
      <c r="Z81" s="390">
        <v>0</v>
      </c>
      <c r="AA81" s="390">
        <v>0</v>
      </c>
      <c r="AB81" s="390" t="s">
        <v>914</v>
      </c>
      <c r="AC81" s="390" t="s">
        <v>914</v>
      </c>
      <c r="AD81" s="390" t="s">
        <v>914</v>
      </c>
      <c r="AE81" s="390" t="s">
        <v>914</v>
      </c>
      <c r="AF81" s="390" t="s">
        <v>914</v>
      </c>
      <c r="AG81" s="390" t="s">
        <v>914</v>
      </c>
      <c r="AH81" s="390" t="s">
        <v>914</v>
      </c>
      <c r="AI81" s="390" t="s">
        <v>914</v>
      </c>
      <c r="AJ81" s="390" t="s">
        <v>914</v>
      </c>
      <c r="AK81" s="390" t="s">
        <v>914</v>
      </c>
      <c r="AL81" s="390" t="s">
        <v>914</v>
      </c>
      <c r="AM81" s="465" t="s">
        <v>914</v>
      </c>
      <c r="AN81" s="519">
        <f t="shared" si="91"/>
        <v>0</v>
      </c>
      <c r="AO81" s="26">
        <v>0</v>
      </c>
      <c r="AP81" s="26">
        <v>0</v>
      </c>
      <c r="AQ81" s="26">
        <v>0</v>
      </c>
      <c r="AR81" s="26"/>
      <c r="AS81" s="26"/>
      <c r="AT81" s="26"/>
      <c r="AU81" s="26"/>
      <c r="AV81" s="26"/>
      <c r="AW81" s="26"/>
      <c r="AX81" s="26"/>
      <c r="AY81" s="26"/>
      <c r="AZ81" s="26"/>
      <c r="BA81" s="26"/>
      <c r="BB81" s="26"/>
      <c r="BC81" s="27"/>
      <c r="BD81" s="114"/>
      <c r="BE81" s="519">
        <f t="shared" si="92"/>
        <v>0</v>
      </c>
      <c r="BF81" s="26">
        <v>0</v>
      </c>
      <c r="BG81" s="26">
        <v>0</v>
      </c>
      <c r="BH81" s="26">
        <v>0</v>
      </c>
      <c r="BI81" s="26"/>
      <c r="BJ81" s="26"/>
      <c r="BK81" s="26"/>
      <c r="BL81" s="26"/>
      <c r="BM81" s="26"/>
      <c r="BN81" s="26"/>
      <c r="BO81" s="26"/>
      <c r="BP81" s="26"/>
      <c r="BQ81" s="26"/>
      <c r="BR81" s="26"/>
      <c r="BS81" s="26"/>
      <c r="BT81" s="27"/>
      <c r="BU81" s="70"/>
      <c r="BV81" s="184">
        <f t="shared" si="93"/>
        <v>0</v>
      </c>
      <c r="BW81" s="81">
        <v>0</v>
      </c>
      <c r="BX81" s="81">
        <v>0</v>
      </c>
    </row>
    <row r="82" spans="2:76" x14ac:dyDescent="0.25">
      <c r="B82" s="895"/>
      <c r="C82" s="167" t="s">
        <v>116</v>
      </c>
      <c r="D82" s="167"/>
      <c r="E82" s="898"/>
      <c r="F82" s="152" t="s">
        <v>80</v>
      </c>
      <c r="G82" s="531">
        <f t="shared" si="89"/>
        <v>0</v>
      </c>
      <c r="H82" s="390">
        <v>0</v>
      </c>
      <c r="I82" s="390">
        <v>0</v>
      </c>
      <c r="J82" s="390">
        <v>0</v>
      </c>
      <c r="K82" s="390" t="s">
        <v>914</v>
      </c>
      <c r="L82" s="390" t="s">
        <v>914</v>
      </c>
      <c r="M82" s="390" t="s">
        <v>914</v>
      </c>
      <c r="N82" s="390" t="s">
        <v>914</v>
      </c>
      <c r="O82" s="390" t="s">
        <v>914</v>
      </c>
      <c r="P82" s="390" t="s">
        <v>914</v>
      </c>
      <c r="Q82" s="390" t="s">
        <v>914</v>
      </c>
      <c r="R82" s="390" t="s">
        <v>914</v>
      </c>
      <c r="S82" s="390" t="s">
        <v>914</v>
      </c>
      <c r="T82" s="390" t="s">
        <v>914</v>
      </c>
      <c r="U82" s="390" t="s">
        <v>914</v>
      </c>
      <c r="V82" s="465" t="s">
        <v>914</v>
      </c>
      <c r="W82" s="486" t="s">
        <v>914</v>
      </c>
      <c r="X82" s="594">
        <f t="shared" si="90"/>
        <v>0</v>
      </c>
      <c r="Y82" s="390">
        <v>0</v>
      </c>
      <c r="Z82" s="390">
        <v>0</v>
      </c>
      <c r="AA82" s="390">
        <v>0</v>
      </c>
      <c r="AB82" s="390" t="s">
        <v>914</v>
      </c>
      <c r="AC82" s="390" t="s">
        <v>914</v>
      </c>
      <c r="AD82" s="390" t="s">
        <v>914</v>
      </c>
      <c r="AE82" s="390" t="s">
        <v>914</v>
      </c>
      <c r="AF82" s="390" t="s">
        <v>914</v>
      </c>
      <c r="AG82" s="390" t="s">
        <v>914</v>
      </c>
      <c r="AH82" s="390" t="s">
        <v>914</v>
      </c>
      <c r="AI82" s="390" t="s">
        <v>914</v>
      </c>
      <c r="AJ82" s="390" t="s">
        <v>914</v>
      </c>
      <c r="AK82" s="390" t="s">
        <v>914</v>
      </c>
      <c r="AL82" s="390" t="s">
        <v>914</v>
      </c>
      <c r="AM82" s="465" t="s">
        <v>914</v>
      </c>
      <c r="AN82" s="519">
        <f t="shared" si="91"/>
        <v>0</v>
      </c>
      <c r="AO82" s="26">
        <v>0</v>
      </c>
      <c r="AP82" s="26">
        <v>0</v>
      </c>
      <c r="AQ82" s="26">
        <v>0</v>
      </c>
      <c r="AR82" s="26"/>
      <c r="AS82" s="26"/>
      <c r="AT82" s="26"/>
      <c r="AU82" s="26"/>
      <c r="AV82" s="26"/>
      <c r="AW82" s="26"/>
      <c r="AX82" s="26"/>
      <c r="AY82" s="26"/>
      <c r="AZ82" s="26"/>
      <c r="BA82" s="26"/>
      <c r="BB82" s="26"/>
      <c r="BC82" s="27"/>
      <c r="BD82" s="114"/>
      <c r="BE82" s="519">
        <f t="shared" si="92"/>
        <v>0</v>
      </c>
      <c r="BF82" s="26">
        <v>0</v>
      </c>
      <c r="BG82" s="26">
        <v>0</v>
      </c>
      <c r="BH82" s="26">
        <v>0</v>
      </c>
      <c r="BI82" s="26"/>
      <c r="BJ82" s="26"/>
      <c r="BK82" s="26"/>
      <c r="BL82" s="26"/>
      <c r="BM82" s="26"/>
      <c r="BN82" s="26"/>
      <c r="BO82" s="26"/>
      <c r="BP82" s="26"/>
      <c r="BQ82" s="26"/>
      <c r="BR82" s="26"/>
      <c r="BS82" s="26"/>
      <c r="BT82" s="27"/>
      <c r="BU82" s="70"/>
      <c r="BV82" s="184">
        <f t="shared" si="93"/>
        <v>0</v>
      </c>
      <c r="BW82" s="81">
        <v>0</v>
      </c>
      <c r="BX82" s="81">
        <v>0</v>
      </c>
    </row>
    <row r="83" spans="2:76" x14ac:dyDescent="0.25">
      <c r="B83" s="895"/>
      <c r="C83" s="167" t="s">
        <v>324</v>
      </c>
      <c r="D83" s="167"/>
      <c r="E83" s="898"/>
      <c r="F83" s="152" t="s">
        <v>82</v>
      </c>
      <c r="G83" s="531">
        <f t="shared" si="89"/>
        <v>0</v>
      </c>
      <c r="H83" s="390">
        <v>0</v>
      </c>
      <c r="I83" s="390">
        <v>0</v>
      </c>
      <c r="J83" s="390">
        <v>0</v>
      </c>
      <c r="K83" s="390" t="s">
        <v>914</v>
      </c>
      <c r="L83" s="390" t="s">
        <v>914</v>
      </c>
      <c r="M83" s="390" t="s">
        <v>914</v>
      </c>
      <c r="N83" s="390" t="s">
        <v>914</v>
      </c>
      <c r="O83" s="390" t="s">
        <v>914</v>
      </c>
      <c r="P83" s="390" t="s">
        <v>914</v>
      </c>
      <c r="Q83" s="390" t="s">
        <v>914</v>
      </c>
      <c r="R83" s="390" t="s">
        <v>914</v>
      </c>
      <c r="S83" s="390" t="s">
        <v>914</v>
      </c>
      <c r="T83" s="390" t="s">
        <v>914</v>
      </c>
      <c r="U83" s="390" t="s">
        <v>914</v>
      </c>
      <c r="V83" s="465" t="s">
        <v>914</v>
      </c>
      <c r="W83" s="486" t="s">
        <v>914</v>
      </c>
      <c r="X83" s="594">
        <f t="shared" si="90"/>
        <v>0</v>
      </c>
      <c r="Y83" s="390">
        <v>0</v>
      </c>
      <c r="Z83" s="390">
        <v>0</v>
      </c>
      <c r="AA83" s="390">
        <v>0</v>
      </c>
      <c r="AB83" s="390" t="s">
        <v>914</v>
      </c>
      <c r="AC83" s="390" t="s">
        <v>914</v>
      </c>
      <c r="AD83" s="390" t="s">
        <v>914</v>
      </c>
      <c r="AE83" s="390" t="s">
        <v>914</v>
      </c>
      <c r="AF83" s="390" t="s">
        <v>914</v>
      </c>
      <c r="AG83" s="390" t="s">
        <v>914</v>
      </c>
      <c r="AH83" s="390" t="s">
        <v>914</v>
      </c>
      <c r="AI83" s="390" t="s">
        <v>914</v>
      </c>
      <c r="AJ83" s="390" t="s">
        <v>914</v>
      </c>
      <c r="AK83" s="390" t="s">
        <v>914</v>
      </c>
      <c r="AL83" s="390" t="s">
        <v>914</v>
      </c>
      <c r="AM83" s="465" t="s">
        <v>914</v>
      </c>
      <c r="AN83" s="519">
        <f t="shared" si="91"/>
        <v>0</v>
      </c>
      <c r="AO83" s="26">
        <v>0</v>
      </c>
      <c r="AP83" s="26">
        <v>0</v>
      </c>
      <c r="AQ83" s="26">
        <v>0</v>
      </c>
      <c r="AR83" s="26"/>
      <c r="AS83" s="26"/>
      <c r="AT83" s="26"/>
      <c r="AU83" s="26"/>
      <c r="AV83" s="26"/>
      <c r="AW83" s="26"/>
      <c r="AX83" s="26"/>
      <c r="AY83" s="26"/>
      <c r="AZ83" s="26"/>
      <c r="BA83" s="26"/>
      <c r="BB83" s="26"/>
      <c r="BC83" s="27"/>
      <c r="BD83" s="114"/>
      <c r="BE83" s="519">
        <f t="shared" si="92"/>
        <v>0</v>
      </c>
      <c r="BF83" s="26">
        <v>0</v>
      </c>
      <c r="BG83" s="26">
        <v>0</v>
      </c>
      <c r="BH83" s="26">
        <v>0</v>
      </c>
      <c r="BI83" s="26"/>
      <c r="BJ83" s="26"/>
      <c r="BK83" s="26"/>
      <c r="BL83" s="26"/>
      <c r="BM83" s="26"/>
      <c r="BN83" s="26"/>
      <c r="BO83" s="26"/>
      <c r="BP83" s="26"/>
      <c r="BQ83" s="26"/>
      <c r="BR83" s="26"/>
      <c r="BS83" s="26"/>
      <c r="BT83" s="27"/>
      <c r="BU83" s="70"/>
      <c r="BV83" s="184">
        <f t="shared" si="93"/>
        <v>0</v>
      </c>
      <c r="BW83" s="81">
        <v>0</v>
      </c>
      <c r="BX83" s="81">
        <v>0</v>
      </c>
    </row>
    <row r="84" spans="2:76" x14ac:dyDescent="0.25">
      <c r="B84" s="895"/>
      <c r="C84" s="167" t="s">
        <v>117</v>
      </c>
      <c r="D84" s="167"/>
      <c r="E84" s="898"/>
      <c r="F84" s="152" t="s">
        <v>84</v>
      </c>
      <c r="G84" s="531">
        <f t="shared" si="89"/>
        <v>0</v>
      </c>
      <c r="H84" s="390">
        <v>0</v>
      </c>
      <c r="I84" s="390">
        <v>0</v>
      </c>
      <c r="J84" s="390">
        <v>0</v>
      </c>
      <c r="K84" s="390" t="s">
        <v>914</v>
      </c>
      <c r="L84" s="390" t="s">
        <v>914</v>
      </c>
      <c r="M84" s="390" t="s">
        <v>914</v>
      </c>
      <c r="N84" s="390" t="s">
        <v>914</v>
      </c>
      <c r="O84" s="390" t="s">
        <v>914</v>
      </c>
      <c r="P84" s="390" t="s">
        <v>914</v>
      </c>
      <c r="Q84" s="390" t="s">
        <v>914</v>
      </c>
      <c r="R84" s="390" t="s">
        <v>914</v>
      </c>
      <c r="S84" s="390" t="s">
        <v>914</v>
      </c>
      <c r="T84" s="390" t="s">
        <v>914</v>
      </c>
      <c r="U84" s="390" t="s">
        <v>914</v>
      </c>
      <c r="V84" s="465" t="s">
        <v>914</v>
      </c>
      <c r="W84" s="486" t="s">
        <v>914</v>
      </c>
      <c r="X84" s="594">
        <f t="shared" si="90"/>
        <v>0</v>
      </c>
      <c r="Y84" s="390">
        <v>0</v>
      </c>
      <c r="Z84" s="390">
        <v>0</v>
      </c>
      <c r="AA84" s="390">
        <v>0</v>
      </c>
      <c r="AB84" s="390" t="s">
        <v>914</v>
      </c>
      <c r="AC84" s="390" t="s">
        <v>914</v>
      </c>
      <c r="AD84" s="390" t="s">
        <v>914</v>
      </c>
      <c r="AE84" s="390" t="s">
        <v>914</v>
      </c>
      <c r="AF84" s="390" t="s">
        <v>914</v>
      </c>
      <c r="AG84" s="390" t="s">
        <v>914</v>
      </c>
      <c r="AH84" s="390" t="s">
        <v>914</v>
      </c>
      <c r="AI84" s="390" t="s">
        <v>914</v>
      </c>
      <c r="AJ84" s="390" t="s">
        <v>914</v>
      </c>
      <c r="AK84" s="390" t="s">
        <v>914</v>
      </c>
      <c r="AL84" s="390" t="s">
        <v>914</v>
      </c>
      <c r="AM84" s="465" t="s">
        <v>914</v>
      </c>
      <c r="AN84" s="519">
        <f t="shared" si="91"/>
        <v>0</v>
      </c>
      <c r="AO84" s="26">
        <v>0</v>
      </c>
      <c r="AP84" s="26">
        <v>0</v>
      </c>
      <c r="AQ84" s="26">
        <v>0</v>
      </c>
      <c r="AR84" s="26"/>
      <c r="AS84" s="26"/>
      <c r="AT84" s="26"/>
      <c r="AU84" s="26"/>
      <c r="AV84" s="26"/>
      <c r="AW84" s="26"/>
      <c r="AX84" s="26"/>
      <c r="AY84" s="26"/>
      <c r="AZ84" s="26"/>
      <c r="BA84" s="26"/>
      <c r="BB84" s="26"/>
      <c r="BC84" s="27"/>
      <c r="BD84" s="114"/>
      <c r="BE84" s="519">
        <f t="shared" si="92"/>
        <v>0</v>
      </c>
      <c r="BF84" s="26">
        <v>0</v>
      </c>
      <c r="BG84" s="26">
        <v>0</v>
      </c>
      <c r="BH84" s="26">
        <v>0</v>
      </c>
      <c r="BI84" s="26"/>
      <c r="BJ84" s="26"/>
      <c r="BK84" s="26"/>
      <c r="BL84" s="26"/>
      <c r="BM84" s="26"/>
      <c r="BN84" s="26"/>
      <c r="BO84" s="26"/>
      <c r="BP84" s="26"/>
      <c r="BQ84" s="26"/>
      <c r="BR84" s="26"/>
      <c r="BS84" s="26"/>
      <c r="BT84" s="27"/>
      <c r="BU84" s="70"/>
      <c r="BV84" s="184">
        <f t="shared" si="93"/>
        <v>0</v>
      </c>
      <c r="BW84" s="81">
        <v>0</v>
      </c>
      <c r="BX84" s="81">
        <v>0</v>
      </c>
    </row>
    <row r="85" spans="2:76" x14ac:dyDescent="0.25">
      <c r="B85" s="895"/>
      <c r="C85" s="167" t="s">
        <v>118</v>
      </c>
      <c r="D85" s="167"/>
      <c r="E85" s="898"/>
      <c r="F85" s="152" t="s">
        <v>86</v>
      </c>
      <c r="G85" s="531">
        <f t="shared" si="89"/>
        <v>2991.2</v>
      </c>
      <c r="H85" s="390">
        <v>2991.2</v>
      </c>
      <c r="I85" s="390">
        <v>0</v>
      </c>
      <c r="J85" s="390">
        <v>0</v>
      </c>
      <c r="K85" s="390" t="s">
        <v>914</v>
      </c>
      <c r="L85" s="390" t="s">
        <v>914</v>
      </c>
      <c r="M85" s="390" t="s">
        <v>914</v>
      </c>
      <c r="N85" s="390" t="s">
        <v>914</v>
      </c>
      <c r="O85" s="390" t="s">
        <v>914</v>
      </c>
      <c r="P85" s="390" t="s">
        <v>914</v>
      </c>
      <c r="Q85" s="390" t="s">
        <v>914</v>
      </c>
      <c r="R85" s="390" t="s">
        <v>914</v>
      </c>
      <c r="S85" s="390" t="s">
        <v>914</v>
      </c>
      <c r="T85" s="390" t="s">
        <v>914</v>
      </c>
      <c r="U85" s="390" t="s">
        <v>914</v>
      </c>
      <c r="V85" s="465" t="s">
        <v>914</v>
      </c>
      <c r="W85" s="486" t="s">
        <v>914</v>
      </c>
      <c r="X85" s="594">
        <f t="shared" si="90"/>
        <v>2000</v>
      </c>
      <c r="Y85" s="390">
        <v>2000</v>
      </c>
      <c r="Z85" s="390">
        <v>0</v>
      </c>
      <c r="AA85" s="390">
        <v>0</v>
      </c>
      <c r="AB85" s="390" t="s">
        <v>914</v>
      </c>
      <c r="AC85" s="390" t="s">
        <v>914</v>
      </c>
      <c r="AD85" s="390" t="s">
        <v>914</v>
      </c>
      <c r="AE85" s="390" t="s">
        <v>914</v>
      </c>
      <c r="AF85" s="390" t="s">
        <v>914</v>
      </c>
      <c r="AG85" s="390" t="s">
        <v>914</v>
      </c>
      <c r="AH85" s="390" t="s">
        <v>914</v>
      </c>
      <c r="AI85" s="390" t="s">
        <v>914</v>
      </c>
      <c r="AJ85" s="390" t="s">
        <v>914</v>
      </c>
      <c r="AK85" s="390" t="s">
        <v>914</v>
      </c>
      <c r="AL85" s="390" t="s">
        <v>914</v>
      </c>
      <c r="AM85" s="465" t="s">
        <v>914</v>
      </c>
      <c r="AN85" s="519">
        <f t="shared" si="91"/>
        <v>2000</v>
      </c>
      <c r="AO85" s="26">
        <v>2000</v>
      </c>
      <c r="AP85" s="26">
        <v>0</v>
      </c>
      <c r="AQ85" s="26">
        <v>0</v>
      </c>
      <c r="AR85" s="26"/>
      <c r="AS85" s="26"/>
      <c r="AT85" s="26"/>
      <c r="AU85" s="26"/>
      <c r="AV85" s="26"/>
      <c r="AW85" s="26"/>
      <c r="AX85" s="26"/>
      <c r="AY85" s="26"/>
      <c r="AZ85" s="26"/>
      <c r="BA85" s="26"/>
      <c r="BB85" s="26"/>
      <c r="BC85" s="27"/>
      <c r="BD85" s="114"/>
      <c r="BE85" s="519">
        <f t="shared" si="92"/>
        <v>3000</v>
      </c>
      <c r="BF85" s="26">
        <v>3000</v>
      </c>
      <c r="BG85" s="26">
        <v>0</v>
      </c>
      <c r="BH85" s="26">
        <v>0</v>
      </c>
      <c r="BI85" s="26"/>
      <c r="BJ85" s="26"/>
      <c r="BK85" s="26"/>
      <c r="BL85" s="26"/>
      <c r="BM85" s="26"/>
      <c r="BN85" s="26"/>
      <c r="BO85" s="26"/>
      <c r="BP85" s="26"/>
      <c r="BQ85" s="26"/>
      <c r="BR85" s="26"/>
      <c r="BS85" s="26"/>
      <c r="BT85" s="27"/>
      <c r="BU85" s="70"/>
      <c r="BV85" s="184">
        <f t="shared" si="93"/>
        <v>8.8000000000001819</v>
      </c>
      <c r="BW85" s="81">
        <v>3000</v>
      </c>
      <c r="BX85" s="81">
        <v>3000</v>
      </c>
    </row>
    <row r="86" spans="2:76" x14ac:dyDescent="0.25">
      <c r="B86" s="895"/>
      <c r="C86" s="167" t="s">
        <v>121</v>
      </c>
      <c r="D86" s="167"/>
      <c r="E86" s="898"/>
      <c r="F86" s="152" t="s">
        <v>120</v>
      </c>
      <c r="G86" s="531">
        <f t="shared" si="89"/>
        <v>0</v>
      </c>
      <c r="H86" s="390">
        <v>0</v>
      </c>
      <c r="I86" s="390">
        <v>0</v>
      </c>
      <c r="J86" s="390">
        <v>0</v>
      </c>
      <c r="K86" s="390" t="s">
        <v>914</v>
      </c>
      <c r="L86" s="390" t="s">
        <v>914</v>
      </c>
      <c r="M86" s="390" t="s">
        <v>914</v>
      </c>
      <c r="N86" s="390" t="s">
        <v>914</v>
      </c>
      <c r="O86" s="390" t="s">
        <v>914</v>
      </c>
      <c r="P86" s="390" t="s">
        <v>914</v>
      </c>
      <c r="Q86" s="390" t="s">
        <v>914</v>
      </c>
      <c r="R86" s="390" t="s">
        <v>914</v>
      </c>
      <c r="S86" s="390" t="s">
        <v>914</v>
      </c>
      <c r="T86" s="390" t="s">
        <v>914</v>
      </c>
      <c r="U86" s="390" t="s">
        <v>914</v>
      </c>
      <c r="V86" s="465" t="s">
        <v>914</v>
      </c>
      <c r="W86" s="486" t="s">
        <v>914</v>
      </c>
      <c r="X86" s="594">
        <f t="shared" si="90"/>
        <v>0</v>
      </c>
      <c r="Y86" s="390">
        <v>0</v>
      </c>
      <c r="Z86" s="390">
        <v>0</v>
      </c>
      <c r="AA86" s="390">
        <v>0</v>
      </c>
      <c r="AB86" s="390" t="s">
        <v>914</v>
      </c>
      <c r="AC86" s="390" t="s">
        <v>914</v>
      </c>
      <c r="AD86" s="390" t="s">
        <v>914</v>
      </c>
      <c r="AE86" s="390" t="s">
        <v>914</v>
      </c>
      <c r="AF86" s="390" t="s">
        <v>914</v>
      </c>
      <c r="AG86" s="390" t="s">
        <v>914</v>
      </c>
      <c r="AH86" s="390" t="s">
        <v>914</v>
      </c>
      <c r="AI86" s="390" t="s">
        <v>914</v>
      </c>
      <c r="AJ86" s="390" t="s">
        <v>914</v>
      </c>
      <c r="AK86" s="390" t="s">
        <v>914</v>
      </c>
      <c r="AL86" s="390" t="s">
        <v>914</v>
      </c>
      <c r="AM86" s="465" t="s">
        <v>914</v>
      </c>
      <c r="AN86" s="519">
        <f t="shared" si="91"/>
        <v>0</v>
      </c>
      <c r="AO86" s="26">
        <v>0</v>
      </c>
      <c r="AP86" s="26">
        <v>0</v>
      </c>
      <c r="AQ86" s="26">
        <v>0</v>
      </c>
      <c r="AR86" s="26"/>
      <c r="AS86" s="26"/>
      <c r="AT86" s="26"/>
      <c r="AU86" s="26"/>
      <c r="AV86" s="26"/>
      <c r="AW86" s="26"/>
      <c r="AX86" s="26"/>
      <c r="AY86" s="26"/>
      <c r="AZ86" s="26"/>
      <c r="BA86" s="26"/>
      <c r="BB86" s="26"/>
      <c r="BC86" s="27"/>
      <c r="BD86" s="114"/>
      <c r="BE86" s="519">
        <f t="shared" si="92"/>
        <v>0</v>
      </c>
      <c r="BF86" s="26">
        <v>0</v>
      </c>
      <c r="BG86" s="26">
        <v>0</v>
      </c>
      <c r="BH86" s="26">
        <v>0</v>
      </c>
      <c r="BI86" s="26"/>
      <c r="BJ86" s="26"/>
      <c r="BK86" s="26"/>
      <c r="BL86" s="26"/>
      <c r="BM86" s="26"/>
      <c r="BN86" s="26"/>
      <c r="BO86" s="26"/>
      <c r="BP86" s="26"/>
      <c r="BQ86" s="26"/>
      <c r="BR86" s="26"/>
      <c r="BS86" s="26"/>
      <c r="BT86" s="27"/>
      <c r="BU86" s="70"/>
      <c r="BV86" s="184">
        <f t="shared" si="93"/>
        <v>0</v>
      </c>
      <c r="BW86" s="81">
        <v>0</v>
      </c>
      <c r="BX86" s="81">
        <v>0</v>
      </c>
    </row>
    <row r="87" spans="2:76" ht="25.5" x14ac:dyDescent="0.25">
      <c r="B87" s="895"/>
      <c r="C87" s="167" t="s">
        <v>122</v>
      </c>
      <c r="D87" s="167"/>
      <c r="E87" s="898"/>
      <c r="F87" s="152" t="s">
        <v>88</v>
      </c>
      <c r="G87" s="531">
        <f t="shared" si="89"/>
        <v>0</v>
      </c>
      <c r="H87" s="390">
        <v>0</v>
      </c>
      <c r="I87" s="390">
        <v>0</v>
      </c>
      <c r="J87" s="390">
        <v>0</v>
      </c>
      <c r="K87" s="390" t="s">
        <v>914</v>
      </c>
      <c r="L87" s="390" t="s">
        <v>914</v>
      </c>
      <c r="M87" s="390" t="s">
        <v>914</v>
      </c>
      <c r="N87" s="390" t="s">
        <v>914</v>
      </c>
      <c r="O87" s="390" t="s">
        <v>914</v>
      </c>
      <c r="P87" s="390" t="s">
        <v>914</v>
      </c>
      <c r="Q87" s="390" t="s">
        <v>914</v>
      </c>
      <c r="R87" s="390" t="s">
        <v>914</v>
      </c>
      <c r="S87" s="390" t="s">
        <v>914</v>
      </c>
      <c r="T87" s="390" t="s">
        <v>914</v>
      </c>
      <c r="U87" s="390" t="s">
        <v>914</v>
      </c>
      <c r="V87" s="465" t="s">
        <v>914</v>
      </c>
      <c r="W87" s="486" t="s">
        <v>914</v>
      </c>
      <c r="X87" s="594">
        <f t="shared" si="90"/>
        <v>0</v>
      </c>
      <c r="Y87" s="390">
        <v>0</v>
      </c>
      <c r="Z87" s="390">
        <v>0</v>
      </c>
      <c r="AA87" s="390">
        <v>0</v>
      </c>
      <c r="AB87" s="390" t="s">
        <v>914</v>
      </c>
      <c r="AC87" s="390" t="s">
        <v>914</v>
      </c>
      <c r="AD87" s="390" t="s">
        <v>914</v>
      </c>
      <c r="AE87" s="390" t="s">
        <v>914</v>
      </c>
      <c r="AF87" s="390" t="s">
        <v>914</v>
      </c>
      <c r="AG87" s="390" t="s">
        <v>914</v>
      </c>
      <c r="AH87" s="390" t="s">
        <v>914</v>
      </c>
      <c r="AI87" s="390" t="s">
        <v>914</v>
      </c>
      <c r="AJ87" s="390" t="s">
        <v>914</v>
      </c>
      <c r="AK87" s="390" t="s">
        <v>914</v>
      </c>
      <c r="AL87" s="390" t="s">
        <v>914</v>
      </c>
      <c r="AM87" s="465" t="s">
        <v>914</v>
      </c>
      <c r="AN87" s="519">
        <f t="shared" si="91"/>
        <v>0</v>
      </c>
      <c r="AO87" s="26">
        <v>0</v>
      </c>
      <c r="AP87" s="26">
        <v>0</v>
      </c>
      <c r="AQ87" s="26">
        <v>0</v>
      </c>
      <c r="AR87" s="26"/>
      <c r="AS87" s="26"/>
      <c r="AT87" s="26"/>
      <c r="AU87" s="26"/>
      <c r="AV87" s="26"/>
      <c r="AW87" s="26"/>
      <c r="AX87" s="26"/>
      <c r="AY87" s="26"/>
      <c r="AZ87" s="26"/>
      <c r="BA87" s="26"/>
      <c r="BB87" s="26"/>
      <c r="BC87" s="27"/>
      <c r="BD87" s="114"/>
      <c r="BE87" s="519">
        <f t="shared" si="92"/>
        <v>0</v>
      </c>
      <c r="BF87" s="26">
        <v>0</v>
      </c>
      <c r="BG87" s="26">
        <v>0</v>
      </c>
      <c r="BH87" s="26">
        <v>0</v>
      </c>
      <c r="BI87" s="26"/>
      <c r="BJ87" s="26"/>
      <c r="BK87" s="26"/>
      <c r="BL87" s="26"/>
      <c r="BM87" s="26"/>
      <c r="BN87" s="26"/>
      <c r="BO87" s="26"/>
      <c r="BP87" s="26"/>
      <c r="BQ87" s="26"/>
      <c r="BR87" s="26"/>
      <c r="BS87" s="26"/>
      <c r="BT87" s="27"/>
      <c r="BU87" s="70"/>
      <c r="BV87" s="184">
        <f t="shared" si="93"/>
        <v>0</v>
      </c>
      <c r="BW87" s="81">
        <v>0</v>
      </c>
      <c r="BX87" s="81">
        <v>0</v>
      </c>
    </row>
    <row r="88" spans="2:76" x14ac:dyDescent="0.25">
      <c r="B88" s="895"/>
      <c r="C88" s="167" t="s">
        <v>123</v>
      </c>
      <c r="D88" s="167"/>
      <c r="E88" s="898"/>
      <c r="F88" s="152" t="s">
        <v>90</v>
      </c>
      <c r="G88" s="531">
        <f t="shared" si="89"/>
        <v>0</v>
      </c>
      <c r="H88" s="390">
        <v>0</v>
      </c>
      <c r="I88" s="390">
        <v>0</v>
      </c>
      <c r="J88" s="390">
        <v>0</v>
      </c>
      <c r="K88" s="390" t="s">
        <v>914</v>
      </c>
      <c r="L88" s="390" t="s">
        <v>914</v>
      </c>
      <c r="M88" s="390" t="s">
        <v>914</v>
      </c>
      <c r="N88" s="390" t="s">
        <v>914</v>
      </c>
      <c r="O88" s="390" t="s">
        <v>914</v>
      </c>
      <c r="P88" s="390" t="s">
        <v>914</v>
      </c>
      <c r="Q88" s="390" t="s">
        <v>914</v>
      </c>
      <c r="R88" s="390" t="s">
        <v>914</v>
      </c>
      <c r="S88" s="390" t="s">
        <v>914</v>
      </c>
      <c r="T88" s="390" t="s">
        <v>914</v>
      </c>
      <c r="U88" s="390" t="s">
        <v>914</v>
      </c>
      <c r="V88" s="465" t="s">
        <v>914</v>
      </c>
      <c r="W88" s="486" t="s">
        <v>914</v>
      </c>
      <c r="X88" s="594">
        <f t="shared" si="90"/>
        <v>0</v>
      </c>
      <c r="Y88" s="390">
        <v>0</v>
      </c>
      <c r="Z88" s="390">
        <v>0</v>
      </c>
      <c r="AA88" s="390">
        <v>0</v>
      </c>
      <c r="AB88" s="390" t="s">
        <v>914</v>
      </c>
      <c r="AC88" s="390" t="s">
        <v>914</v>
      </c>
      <c r="AD88" s="390" t="s">
        <v>914</v>
      </c>
      <c r="AE88" s="390" t="s">
        <v>914</v>
      </c>
      <c r="AF88" s="390" t="s">
        <v>914</v>
      </c>
      <c r="AG88" s="390" t="s">
        <v>914</v>
      </c>
      <c r="AH88" s="390" t="s">
        <v>914</v>
      </c>
      <c r="AI88" s="390" t="s">
        <v>914</v>
      </c>
      <c r="AJ88" s="390" t="s">
        <v>914</v>
      </c>
      <c r="AK88" s="390" t="s">
        <v>914</v>
      </c>
      <c r="AL88" s="390" t="s">
        <v>914</v>
      </c>
      <c r="AM88" s="465" t="s">
        <v>914</v>
      </c>
      <c r="AN88" s="519">
        <f t="shared" si="91"/>
        <v>0</v>
      </c>
      <c r="AO88" s="26">
        <v>0</v>
      </c>
      <c r="AP88" s="26">
        <v>0</v>
      </c>
      <c r="AQ88" s="26">
        <v>0</v>
      </c>
      <c r="AR88" s="26"/>
      <c r="AS88" s="26"/>
      <c r="AT88" s="26"/>
      <c r="AU88" s="26"/>
      <c r="AV88" s="26"/>
      <c r="AW88" s="26"/>
      <c r="AX88" s="26"/>
      <c r="AY88" s="26"/>
      <c r="AZ88" s="26"/>
      <c r="BA88" s="26"/>
      <c r="BB88" s="26"/>
      <c r="BC88" s="27"/>
      <c r="BD88" s="114"/>
      <c r="BE88" s="519">
        <f t="shared" si="92"/>
        <v>0</v>
      </c>
      <c r="BF88" s="26">
        <v>0</v>
      </c>
      <c r="BG88" s="26">
        <v>0</v>
      </c>
      <c r="BH88" s="26">
        <v>0</v>
      </c>
      <c r="BI88" s="26"/>
      <c r="BJ88" s="26"/>
      <c r="BK88" s="26"/>
      <c r="BL88" s="26"/>
      <c r="BM88" s="26"/>
      <c r="BN88" s="26"/>
      <c r="BO88" s="26"/>
      <c r="BP88" s="26"/>
      <c r="BQ88" s="26"/>
      <c r="BR88" s="26"/>
      <c r="BS88" s="26"/>
      <c r="BT88" s="27"/>
      <c r="BU88" s="70"/>
      <c r="BV88" s="184">
        <f t="shared" si="93"/>
        <v>0</v>
      </c>
      <c r="BW88" s="81">
        <v>0</v>
      </c>
      <c r="BX88" s="81">
        <v>0</v>
      </c>
    </row>
    <row r="89" spans="2:76" x14ac:dyDescent="0.25">
      <c r="B89" s="895"/>
      <c r="C89" s="167" t="s">
        <v>125</v>
      </c>
      <c r="D89" s="167"/>
      <c r="E89" s="898"/>
      <c r="F89" s="152" t="s">
        <v>92</v>
      </c>
      <c r="G89" s="531">
        <f t="shared" si="89"/>
        <v>0</v>
      </c>
      <c r="H89" s="390">
        <v>0</v>
      </c>
      <c r="I89" s="390">
        <v>0</v>
      </c>
      <c r="J89" s="390">
        <v>0</v>
      </c>
      <c r="K89" s="390" t="s">
        <v>914</v>
      </c>
      <c r="L89" s="390" t="s">
        <v>914</v>
      </c>
      <c r="M89" s="390" t="s">
        <v>914</v>
      </c>
      <c r="N89" s="390" t="s">
        <v>914</v>
      </c>
      <c r="O89" s="390" t="s">
        <v>914</v>
      </c>
      <c r="P89" s="390" t="s">
        <v>914</v>
      </c>
      <c r="Q89" s="390" t="s">
        <v>914</v>
      </c>
      <c r="R89" s="390" t="s">
        <v>914</v>
      </c>
      <c r="S89" s="390" t="s">
        <v>914</v>
      </c>
      <c r="T89" s="390" t="s">
        <v>914</v>
      </c>
      <c r="U89" s="390" t="s">
        <v>914</v>
      </c>
      <c r="V89" s="465" t="s">
        <v>914</v>
      </c>
      <c r="W89" s="486" t="s">
        <v>914</v>
      </c>
      <c r="X89" s="594">
        <f t="shared" si="90"/>
        <v>0</v>
      </c>
      <c r="Y89" s="390">
        <v>0</v>
      </c>
      <c r="Z89" s="390">
        <v>0</v>
      </c>
      <c r="AA89" s="390">
        <v>0</v>
      </c>
      <c r="AB89" s="390" t="s">
        <v>914</v>
      </c>
      <c r="AC89" s="390" t="s">
        <v>914</v>
      </c>
      <c r="AD89" s="390" t="s">
        <v>914</v>
      </c>
      <c r="AE89" s="390" t="s">
        <v>914</v>
      </c>
      <c r="AF89" s="390" t="s">
        <v>914</v>
      </c>
      <c r="AG89" s="390" t="s">
        <v>914</v>
      </c>
      <c r="AH89" s="390" t="s">
        <v>914</v>
      </c>
      <c r="AI89" s="390" t="s">
        <v>914</v>
      </c>
      <c r="AJ89" s="390" t="s">
        <v>914</v>
      </c>
      <c r="AK89" s="390" t="s">
        <v>914</v>
      </c>
      <c r="AL89" s="390" t="s">
        <v>914</v>
      </c>
      <c r="AM89" s="465" t="s">
        <v>914</v>
      </c>
      <c r="AN89" s="519">
        <f t="shared" si="91"/>
        <v>0</v>
      </c>
      <c r="AO89" s="26">
        <v>0</v>
      </c>
      <c r="AP89" s="26">
        <v>0</v>
      </c>
      <c r="AQ89" s="26">
        <v>0</v>
      </c>
      <c r="AR89" s="26"/>
      <c r="AS89" s="26"/>
      <c r="AT89" s="26"/>
      <c r="AU89" s="26"/>
      <c r="AV89" s="26"/>
      <c r="AW89" s="26"/>
      <c r="AX89" s="26"/>
      <c r="AY89" s="26"/>
      <c r="AZ89" s="26"/>
      <c r="BA89" s="26"/>
      <c r="BB89" s="26"/>
      <c r="BC89" s="27"/>
      <c r="BD89" s="114"/>
      <c r="BE89" s="519">
        <f t="shared" si="92"/>
        <v>0</v>
      </c>
      <c r="BF89" s="26">
        <v>0</v>
      </c>
      <c r="BG89" s="26">
        <v>0</v>
      </c>
      <c r="BH89" s="26">
        <v>0</v>
      </c>
      <c r="BI89" s="26"/>
      <c r="BJ89" s="26"/>
      <c r="BK89" s="26"/>
      <c r="BL89" s="26"/>
      <c r="BM89" s="26"/>
      <c r="BN89" s="26"/>
      <c r="BO89" s="26"/>
      <c r="BP89" s="26"/>
      <c r="BQ89" s="26"/>
      <c r="BR89" s="26"/>
      <c r="BS89" s="26"/>
      <c r="BT89" s="27"/>
      <c r="BU89" s="70"/>
      <c r="BV89" s="184">
        <f t="shared" si="93"/>
        <v>0</v>
      </c>
      <c r="BW89" s="81">
        <v>0</v>
      </c>
      <c r="BX89" s="81">
        <v>0</v>
      </c>
    </row>
    <row r="90" spans="2:76" ht="25.5" x14ac:dyDescent="0.25">
      <c r="B90" s="895"/>
      <c r="C90" s="167" t="s">
        <v>128</v>
      </c>
      <c r="D90" s="167"/>
      <c r="E90" s="898"/>
      <c r="F90" s="152" t="s">
        <v>127</v>
      </c>
      <c r="G90" s="531">
        <f t="shared" si="89"/>
        <v>0</v>
      </c>
      <c r="H90" s="390">
        <v>0</v>
      </c>
      <c r="I90" s="390">
        <v>0</v>
      </c>
      <c r="J90" s="390">
        <v>0</v>
      </c>
      <c r="K90" s="390" t="s">
        <v>914</v>
      </c>
      <c r="L90" s="390" t="s">
        <v>914</v>
      </c>
      <c r="M90" s="390" t="s">
        <v>914</v>
      </c>
      <c r="N90" s="390" t="s">
        <v>914</v>
      </c>
      <c r="O90" s="390" t="s">
        <v>914</v>
      </c>
      <c r="P90" s="390" t="s">
        <v>914</v>
      </c>
      <c r="Q90" s="390" t="s">
        <v>914</v>
      </c>
      <c r="R90" s="390" t="s">
        <v>914</v>
      </c>
      <c r="S90" s="390" t="s">
        <v>914</v>
      </c>
      <c r="T90" s="390" t="s">
        <v>914</v>
      </c>
      <c r="U90" s="390" t="s">
        <v>914</v>
      </c>
      <c r="V90" s="465" t="s">
        <v>914</v>
      </c>
      <c r="W90" s="486" t="s">
        <v>914</v>
      </c>
      <c r="X90" s="594">
        <f t="shared" si="90"/>
        <v>0</v>
      </c>
      <c r="Y90" s="390">
        <v>0</v>
      </c>
      <c r="Z90" s="390">
        <v>0</v>
      </c>
      <c r="AA90" s="390">
        <v>0</v>
      </c>
      <c r="AB90" s="390" t="s">
        <v>914</v>
      </c>
      <c r="AC90" s="390" t="s">
        <v>914</v>
      </c>
      <c r="AD90" s="390" t="s">
        <v>914</v>
      </c>
      <c r="AE90" s="390" t="s">
        <v>914</v>
      </c>
      <c r="AF90" s="390" t="s">
        <v>914</v>
      </c>
      <c r="AG90" s="390" t="s">
        <v>914</v>
      </c>
      <c r="AH90" s="390" t="s">
        <v>914</v>
      </c>
      <c r="AI90" s="390" t="s">
        <v>914</v>
      </c>
      <c r="AJ90" s="390" t="s">
        <v>914</v>
      </c>
      <c r="AK90" s="390" t="s">
        <v>914</v>
      </c>
      <c r="AL90" s="390" t="s">
        <v>914</v>
      </c>
      <c r="AM90" s="465" t="s">
        <v>914</v>
      </c>
      <c r="AN90" s="519">
        <f t="shared" si="91"/>
        <v>0</v>
      </c>
      <c r="AO90" s="26">
        <v>0</v>
      </c>
      <c r="AP90" s="26">
        <v>0</v>
      </c>
      <c r="AQ90" s="26">
        <v>0</v>
      </c>
      <c r="AR90" s="26"/>
      <c r="AS90" s="26"/>
      <c r="AT90" s="26"/>
      <c r="AU90" s="26"/>
      <c r="AV90" s="26"/>
      <c r="AW90" s="26"/>
      <c r="AX90" s="26"/>
      <c r="AY90" s="26"/>
      <c r="AZ90" s="26"/>
      <c r="BA90" s="26"/>
      <c r="BB90" s="26"/>
      <c r="BC90" s="27"/>
      <c r="BD90" s="114"/>
      <c r="BE90" s="519">
        <f t="shared" si="92"/>
        <v>0</v>
      </c>
      <c r="BF90" s="26">
        <v>0</v>
      </c>
      <c r="BG90" s="26">
        <v>0</v>
      </c>
      <c r="BH90" s="26">
        <v>0</v>
      </c>
      <c r="BI90" s="26"/>
      <c r="BJ90" s="26"/>
      <c r="BK90" s="26"/>
      <c r="BL90" s="26"/>
      <c r="BM90" s="26"/>
      <c r="BN90" s="26"/>
      <c r="BO90" s="26"/>
      <c r="BP90" s="26"/>
      <c r="BQ90" s="26"/>
      <c r="BR90" s="26"/>
      <c r="BS90" s="26"/>
      <c r="BT90" s="27"/>
      <c r="BU90" s="70"/>
      <c r="BV90" s="184">
        <f t="shared" si="93"/>
        <v>0</v>
      </c>
      <c r="BW90" s="81">
        <v>0</v>
      </c>
      <c r="BX90" s="81">
        <v>0</v>
      </c>
    </row>
    <row r="91" spans="2:76" x14ac:dyDescent="0.25">
      <c r="B91" s="895"/>
      <c r="C91" s="167" t="s">
        <v>131</v>
      </c>
      <c r="D91" s="167"/>
      <c r="E91" s="898"/>
      <c r="F91" s="152" t="s">
        <v>130</v>
      </c>
      <c r="G91" s="531">
        <f t="shared" si="89"/>
        <v>0</v>
      </c>
      <c r="H91" s="390">
        <v>0</v>
      </c>
      <c r="I91" s="390">
        <v>0</v>
      </c>
      <c r="J91" s="390">
        <v>0</v>
      </c>
      <c r="K91" s="390" t="s">
        <v>914</v>
      </c>
      <c r="L91" s="390" t="s">
        <v>914</v>
      </c>
      <c r="M91" s="390" t="s">
        <v>914</v>
      </c>
      <c r="N91" s="390" t="s">
        <v>914</v>
      </c>
      <c r="O91" s="390" t="s">
        <v>914</v>
      </c>
      <c r="P91" s="390" t="s">
        <v>914</v>
      </c>
      <c r="Q91" s="390" t="s">
        <v>914</v>
      </c>
      <c r="R91" s="390" t="s">
        <v>914</v>
      </c>
      <c r="S91" s="390" t="s">
        <v>914</v>
      </c>
      <c r="T91" s="390" t="s">
        <v>914</v>
      </c>
      <c r="U91" s="390" t="s">
        <v>914</v>
      </c>
      <c r="V91" s="465" t="s">
        <v>914</v>
      </c>
      <c r="W91" s="486" t="s">
        <v>914</v>
      </c>
      <c r="X91" s="594">
        <f t="shared" si="90"/>
        <v>0</v>
      </c>
      <c r="Y91" s="390">
        <v>0</v>
      </c>
      <c r="Z91" s="390">
        <v>0</v>
      </c>
      <c r="AA91" s="390">
        <v>0</v>
      </c>
      <c r="AB91" s="390" t="s">
        <v>914</v>
      </c>
      <c r="AC91" s="390" t="s">
        <v>914</v>
      </c>
      <c r="AD91" s="390" t="s">
        <v>914</v>
      </c>
      <c r="AE91" s="390" t="s">
        <v>914</v>
      </c>
      <c r="AF91" s="390" t="s">
        <v>914</v>
      </c>
      <c r="AG91" s="390" t="s">
        <v>914</v>
      </c>
      <c r="AH91" s="390" t="s">
        <v>914</v>
      </c>
      <c r="AI91" s="390" t="s">
        <v>914</v>
      </c>
      <c r="AJ91" s="390" t="s">
        <v>914</v>
      </c>
      <c r="AK91" s="390" t="s">
        <v>914</v>
      </c>
      <c r="AL91" s="390" t="s">
        <v>914</v>
      </c>
      <c r="AM91" s="465" t="s">
        <v>914</v>
      </c>
      <c r="AN91" s="519">
        <f t="shared" si="91"/>
        <v>0</v>
      </c>
      <c r="AO91" s="26">
        <v>0</v>
      </c>
      <c r="AP91" s="26">
        <v>0</v>
      </c>
      <c r="AQ91" s="26">
        <v>0</v>
      </c>
      <c r="AR91" s="26"/>
      <c r="AS91" s="26"/>
      <c r="AT91" s="26"/>
      <c r="AU91" s="26"/>
      <c r="AV91" s="26"/>
      <c r="AW91" s="26"/>
      <c r="AX91" s="26"/>
      <c r="AY91" s="26"/>
      <c r="AZ91" s="26"/>
      <c r="BA91" s="26"/>
      <c r="BB91" s="26"/>
      <c r="BC91" s="27"/>
      <c r="BD91" s="114"/>
      <c r="BE91" s="519">
        <f t="shared" si="92"/>
        <v>0</v>
      </c>
      <c r="BF91" s="26">
        <v>0</v>
      </c>
      <c r="BG91" s="26">
        <v>0</v>
      </c>
      <c r="BH91" s="26">
        <v>0</v>
      </c>
      <c r="BI91" s="26"/>
      <c r="BJ91" s="26"/>
      <c r="BK91" s="26"/>
      <c r="BL91" s="26"/>
      <c r="BM91" s="26"/>
      <c r="BN91" s="26"/>
      <c r="BO91" s="26"/>
      <c r="BP91" s="26"/>
      <c r="BQ91" s="26"/>
      <c r="BR91" s="26"/>
      <c r="BS91" s="26"/>
      <c r="BT91" s="27"/>
      <c r="BU91" s="70"/>
      <c r="BV91" s="184">
        <f t="shared" si="93"/>
        <v>0</v>
      </c>
      <c r="BW91" s="81">
        <v>0</v>
      </c>
      <c r="BX91" s="81">
        <v>0</v>
      </c>
    </row>
    <row r="92" spans="2:76" x14ac:dyDescent="0.25">
      <c r="B92" s="895"/>
      <c r="C92" s="167" t="s">
        <v>134</v>
      </c>
      <c r="D92" s="167"/>
      <c r="E92" s="898"/>
      <c r="F92" s="152" t="s">
        <v>133</v>
      </c>
      <c r="G92" s="531">
        <f t="shared" si="89"/>
        <v>0</v>
      </c>
      <c r="H92" s="390">
        <v>0</v>
      </c>
      <c r="I92" s="390">
        <v>0</v>
      </c>
      <c r="J92" s="390">
        <v>0</v>
      </c>
      <c r="K92" s="390" t="s">
        <v>914</v>
      </c>
      <c r="L92" s="390" t="s">
        <v>914</v>
      </c>
      <c r="M92" s="390" t="s">
        <v>914</v>
      </c>
      <c r="N92" s="390" t="s">
        <v>914</v>
      </c>
      <c r="O92" s="390" t="s">
        <v>914</v>
      </c>
      <c r="P92" s="390" t="s">
        <v>914</v>
      </c>
      <c r="Q92" s="390" t="s">
        <v>914</v>
      </c>
      <c r="R92" s="390" t="s">
        <v>914</v>
      </c>
      <c r="S92" s="390" t="s">
        <v>914</v>
      </c>
      <c r="T92" s="390" t="s">
        <v>914</v>
      </c>
      <c r="U92" s="390" t="s">
        <v>914</v>
      </c>
      <c r="V92" s="465" t="s">
        <v>914</v>
      </c>
      <c r="W92" s="486" t="s">
        <v>914</v>
      </c>
      <c r="X92" s="594">
        <f t="shared" si="90"/>
        <v>0</v>
      </c>
      <c r="Y92" s="390">
        <v>0</v>
      </c>
      <c r="Z92" s="390">
        <v>0</v>
      </c>
      <c r="AA92" s="390">
        <v>0</v>
      </c>
      <c r="AB92" s="390" t="s">
        <v>914</v>
      </c>
      <c r="AC92" s="390" t="s">
        <v>914</v>
      </c>
      <c r="AD92" s="390" t="s">
        <v>914</v>
      </c>
      <c r="AE92" s="390" t="s">
        <v>914</v>
      </c>
      <c r="AF92" s="390" t="s">
        <v>914</v>
      </c>
      <c r="AG92" s="390" t="s">
        <v>914</v>
      </c>
      <c r="AH92" s="390" t="s">
        <v>914</v>
      </c>
      <c r="AI92" s="390" t="s">
        <v>914</v>
      </c>
      <c r="AJ92" s="390" t="s">
        <v>914</v>
      </c>
      <c r="AK92" s="390" t="s">
        <v>914</v>
      </c>
      <c r="AL92" s="390" t="s">
        <v>914</v>
      </c>
      <c r="AM92" s="465" t="s">
        <v>914</v>
      </c>
      <c r="AN92" s="519">
        <f t="shared" si="91"/>
        <v>0</v>
      </c>
      <c r="AO92" s="26">
        <v>0</v>
      </c>
      <c r="AP92" s="26">
        <v>0</v>
      </c>
      <c r="AQ92" s="26">
        <v>0</v>
      </c>
      <c r="AR92" s="26"/>
      <c r="AS92" s="26"/>
      <c r="AT92" s="26"/>
      <c r="AU92" s="26"/>
      <c r="AV92" s="26"/>
      <c r="AW92" s="26"/>
      <c r="AX92" s="26"/>
      <c r="AY92" s="26"/>
      <c r="AZ92" s="26"/>
      <c r="BA92" s="26"/>
      <c r="BB92" s="26"/>
      <c r="BC92" s="27"/>
      <c r="BD92" s="114"/>
      <c r="BE92" s="519">
        <f t="shared" si="92"/>
        <v>0</v>
      </c>
      <c r="BF92" s="26">
        <v>0</v>
      </c>
      <c r="BG92" s="26">
        <v>0</v>
      </c>
      <c r="BH92" s="26">
        <v>0</v>
      </c>
      <c r="BI92" s="26"/>
      <c r="BJ92" s="26"/>
      <c r="BK92" s="26"/>
      <c r="BL92" s="26"/>
      <c r="BM92" s="26"/>
      <c r="BN92" s="26"/>
      <c r="BO92" s="26"/>
      <c r="BP92" s="26"/>
      <c r="BQ92" s="26"/>
      <c r="BR92" s="26"/>
      <c r="BS92" s="26"/>
      <c r="BT92" s="27"/>
      <c r="BU92" s="70"/>
      <c r="BV92" s="184">
        <f t="shared" si="93"/>
        <v>0</v>
      </c>
      <c r="BW92" s="81">
        <v>0</v>
      </c>
      <c r="BX92" s="81">
        <v>0</v>
      </c>
    </row>
    <row r="93" spans="2:76" x14ac:dyDescent="0.25">
      <c r="B93" s="895"/>
      <c r="C93" s="167" t="s">
        <v>137</v>
      </c>
      <c r="D93" s="167"/>
      <c r="E93" s="898"/>
      <c r="F93" s="152" t="s">
        <v>136</v>
      </c>
      <c r="G93" s="531">
        <f t="shared" si="89"/>
        <v>0</v>
      </c>
      <c r="H93" s="390">
        <v>0</v>
      </c>
      <c r="I93" s="390">
        <v>0</v>
      </c>
      <c r="J93" s="390">
        <v>0</v>
      </c>
      <c r="K93" s="390" t="s">
        <v>914</v>
      </c>
      <c r="L93" s="390" t="s">
        <v>914</v>
      </c>
      <c r="M93" s="390" t="s">
        <v>914</v>
      </c>
      <c r="N93" s="390" t="s">
        <v>914</v>
      </c>
      <c r="O93" s="390" t="s">
        <v>914</v>
      </c>
      <c r="P93" s="390" t="s">
        <v>914</v>
      </c>
      <c r="Q93" s="390" t="s">
        <v>914</v>
      </c>
      <c r="R93" s="390" t="s">
        <v>914</v>
      </c>
      <c r="S93" s="390" t="s">
        <v>914</v>
      </c>
      <c r="T93" s="390" t="s">
        <v>914</v>
      </c>
      <c r="U93" s="390" t="s">
        <v>914</v>
      </c>
      <c r="V93" s="465" t="s">
        <v>914</v>
      </c>
      <c r="W93" s="486" t="s">
        <v>914</v>
      </c>
      <c r="X93" s="594">
        <f t="shared" si="90"/>
        <v>0</v>
      </c>
      <c r="Y93" s="390">
        <v>0</v>
      </c>
      <c r="Z93" s="390">
        <v>0</v>
      </c>
      <c r="AA93" s="390">
        <v>0</v>
      </c>
      <c r="AB93" s="390" t="s">
        <v>914</v>
      </c>
      <c r="AC93" s="390" t="s">
        <v>914</v>
      </c>
      <c r="AD93" s="390" t="s">
        <v>914</v>
      </c>
      <c r="AE93" s="390" t="s">
        <v>914</v>
      </c>
      <c r="AF93" s="390" t="s">
        <v>914</v>
      </c>
      <c r="AG93" s="390" t="s">
        <v>914</v>
      </c>
      <c r="AH93" s="390" t="s">
        <v>914</v>
      </c>
      <c r="AI93" s="390" t="s">
        <v>914</v>
      </c>
      <c r="AJ93" s="390" t="s">
        <v>914</v>
      </c>
      <c r="AK93" s="390" t="s">
        <v>914</v>
      </c>
      <c r="AL93" s="390" t="s">
        <v>914</v>
      </c>
      <c r="AM93" s="465" t="s">
        <v>914</v>
      </c>
      <c r="AN93" s="519">
        <f t="shared" si="91"/>
        <v>0</v>
      </c>
      <c r="AO93" s="26">
        <v>0</v>
      </c>
      <c r="AP93" s="26">
        <v>0</v>
      </c>
      <c r="AQ93" s="26">
        <v>0</v>
      </c>
      <c r="AR93" s="26"/>
      <c r="AS93" s="26"/>
      <c r="AT93" s="26"/>
      <c r="AU93" s="26"/>
      <c r="AV93" s="26"/>
      <c r="AW93" s="26"/>
      <c r="AX93" s="26"/>
      <c r="AY93" s="26"/>
      <c r="AZ93" s="26"/>
      <c r="BA93" s="26"/>
      <c r="BB93" s="26"/>
      <c r="BC93" s="27"/>
      <c r="BD93" s="114"/>
      <c r="BE93" s="519">
        <f t="shared" si="92"/>
        <v>0</v>
      </c>
      <c r="BF93" s="26">
        <v>0</v>
      </c>
      <c r="BG93" s="26">
        <v>0</v>
      </c>
      <c r="BH93" s="26">
        <v>0</v>
      </c>
      <c r="BI93" s="26"/>
      <c r="BJ93" s="26"/>
      <c r="BK93" s="26"/>
      <c r="BL93" s="26"/>
      <c r="BM93" s="26"/>
      <c r="BN93" s="26"/>
      <c r="BO93" s="26"/>
      <c r="BP93" s="26"/>
      <c r="BQ93" s="26"/>
      <c r="BR93" s="26"/>
      <c r="BS93" s="26"/>
      <c r="BT93" s="27"/>
      <c r="BU93" s="70"/>
      <c r="BV93" s="184">
        <f t="shared" si="93"/>
        <v>0</v>
      </c>
      <c r="BW93" s="81">
        <v>0</v>
      </c>
      <c r="BX93" s="81">
        <v>0</v>
      </c>
    </row>
    <row r="94" spans="2:76" x14ac:dyDescent="0.25">
      <c r="B94" s="895"/>
      <c r="C94" s="167" t="s">
        <v>140</v>
      </c>
      <c r="D94" s="167"/>
      <c r="E94" s="898"/>
      <c r="F94" s="152" t="s">
        <v>139</v>
      </c>
      <c r="G94" s="531">
        <f t="shared" si="89"/>
        <v>0</v>
      </c>
      <c r="H94" s="390">
        <v>0</v>
      </c>
      <c r="I94" s="390">
        <v>0</v>
      </c>
      <c r="J94" s="390">
        <v>0</v>
      </c>
      <c r="K94" s="390" t="s">
        <v>914</v>
      </c>
      <c r="L94" s="390" t="s">
        <v>914</v>
      </c>
      <c r="M94" s="390" t="s">
        <v>914</v>
      </c>
      <c r="N94" s="390" t="s">
        <v>914</v>
      </c>
      <c r="O94" s="390" t="s">
        <v>914</v>
      </c>
      <c r="P94" s="390" t="s">
        <v>914</v>
      </c>
      <c r="Q94" s="390" t="s">
        <v>914</v>
      </c>
      <c r="R94" s="390" t="s">
        <v>914</v>
      </c>
      <c r="S94" s="390" t="s">
        <v>914</v>
      </c>
      <c r="T94" s="390" t="s">
        <v>914</v>
      </c>
      <c r="U94" s="390" t="s">
        <v>914</v>
      </c>
      <c r="V94" s="465" t="s">
        <v>914</v>
      </c>
      <c r="W94" s="486" t="s">
        <v>914</v>
      </c>
      <c r="X94" s="594">
        <f t="shared" si="90"/>
        <v>0</v>
      </c>
      <c r="Y94" s="390">
        <v>0</v>
      </c>
      <c r="Z94" s="390">
        <v>0</v>
      </c>
      <c r="AA94" s="390">
        <v>0</v>
      </c>
      <c r="AB94" s="390" t="s">
        <v>914</v>
      </c>
      <c r="AC94" s="390" t="s">
        <v>914</v>
      </c>
      <c r="AD94" s="390" t="s">
        <v>914</v>
      </c>
      <c r="AE94" s="390" t="s">
        <v>914</v>
      </c>
      <c r="AF94" s="390" t="s">
        <v>914</v>
      </c>
      <c r="AG94" s="390" t="s">
        <v>914</v>
      </c>
      <c r="AH94" s="390" t="s">
        <v>914</v>
      </c>
      <c r="AI94" s="390" t="s">
        <v>914</v>
      </c>
      <c r="AJ94" s="390" t="s">
        <v>914</v>
      </c>
      <c r="AK94" s="390" t="s">
        <v>914</v>
      </c>
      <c r="AL94" s="390" t="s">
        <v>914</v>
      </c>
      <c r="AM94" s="465" t="s">
        <v>914</v>
      </c>
      <c r="AN94" s="519">
        <f t="shared" si="91"/>
        <v>0</v>
      </c>
      <c r="AO94" s="26">
        <v>0</v>
      </c>
      <c r="AP94" s="26">
        <v>0</v>
      </c>
      <c r="AQ94" s="26">
        <v>0</v>
      </c>
      <c r="AR94" s="26"/>
      <c r="AS94" s="26"/>
      <c r="AT94" s="26"/>
      <c r="AU94" s="26"/>
      <c r="AV94" s="26"/>
      <c r="AW94" s="26"/>
      <c r="AX94" s="26"/>
      <c r="AY94" s="26"/>
      <c r="AZ94" s="26"/>
      <c r="BA94" s="26"/>
      <c r="BB94" s="26"/>
      <c r="BC94" s="27"/>
      <c r="BD94" s="114"/>
      <c r="BE94" s="519">
        <f t="shared" si="92"/>
        <v>0</v>
      </c>
      <c r="BF94" s="26">
        <v>0</v>
      </c>
      <c r="BG94" s="26">
        <v>0</v>
      </c>
      <c r="BH94" s="26">
        <v>0</v>
      </c>
      <c r="BI94" s="26"/>
      <c r="BJ94" s="26"/>
      <c r="BK94" s="26"/>
      <c r="BL94" s="26"/>
      <c r="BM94" s="26"/>
      <c r="BN94" s="26"/>
      <c r="BO94" s="26"/>
      <c r="BP94" s="26"/>
      <c r="BQ94" s="26"/>
      <c r="BR94" s="26"/>
      <c r="BS94" s="26"/>
      <c r="BT94" s="27"/>
      <c r="BU94" s="70"/>
      <c r="BV94" s="184">
        <f t="shared" si="93"/>
        <v>0</v>
      </c>
      <c r="BW94" s="81">
        <v>0</v>
      </c>
      <c r="BX94" s="81">
        <v>0</v>
      </c>
    </row>
    <row r="95" spans="2:76" x14ac:dyDescent="0.25">
      <c r="B95" s="895"/>
      <c r="C95" s="167" t="s">
        <v>142</v>
      </c>
      <c r="D95" s="167"/>
      <c r="E95" s="898"/>
      <c r="F95" s="152" t="s">
        <v>94</v>
      </c>
      <c r="G95" s="531">
        <f t="shared" si="89"/>
        <v>0</v>
      </c>
      <c r="H95" s="390">
        <v>0</v>
      </c>
      <c r="I95" s="390">
        <v>0</v>
      </c>
      <c r="J95" s="390">
        <v>0</v>
      </c>
      <c r="K95" s="390" t="s">
        <v>914</v>
      </c>
      <c r="L95" s="390" t="s">
        <v>914</v>
      </c>
      <c r="M95" s="390" t="s">
        <v>914</v>
      </c>
      <c r="N95" s="390" t="s">
        <v>914</v>
      </c>
      <c r="O95" s="390" t="s">
        <v>914</v>
      </c>
      <c r="P95" s="390" t="s">
        <v>914</v>
      </c>
      <c r="Q95" s="390" t="s">
        <v>914</v>
      </c>
      <c r="R95" s="390" t="s">
        <v>914</v>
      </c>
      <c r="S95" s="390" t="s">
        <v>914</v>
      </c>
      <c r="T95" s="390" t="s">
        <v>914</v>
      </c>
      <c r="U95" s="390" t="s">
        <v>914</v>
      </c>
      <c r="V95" s="465" t="s">
        <v>914</v>
      </c>
      <c r="W95" s="486" t="s">
        <v>914</v>
      </c>
      <c r="X95" s="594">
        <f t="shared" si="90"/>
        <v>0</v>
      </c>
      <c r="Y95" s="390">
        <v>0</v>
      </c>
      <c r="Z95" s="390">
        <v>0</v>
      </c>
      <c r="AA95" s="390">
        <v>0</v>
      </c>
      <c r="AB95" s="390" t="s">
        <v>914</v>
      </c>
      <c r="AC95" s="390" t="s">
        <v>914</v>
      </c>
      <c r="AD95" s="390" t="s">
        <v>914</v>
      </c>
      <c r="AE95" s="390" t="s">
        <v>914</v>
      </c>
      <c r="AF95" s="390" t="s">
        <v>914</v>
      </c>
      <c r="AG95" s="390" t="s">
        <v>914</v>
      </c>
      <c r="AH95" s="390" t="s">
        <v>914</v>
      </c>
      <c r="AI95" s="390" t="s">
        <v>914</v>
      </c>
      <c r="AJ95" s="390" t="s">
        <v>914</v>
      </c>
      <c r="AK95" s="390" t="s">
        <v>914</v>
      </c>
      <c r="AL95" s="390" t="s">
        <v>914</v>
      </c>
      <c r="AM95" s="465" t="s">
        <v>914</v>
      </c>
      <c r="AN95" s="519">
        <f t="shared" si="91"/>
        <v>0</v>
      </c>
      <c r="AO95" s="26">
        <v>0</v>
      </c>
      <c r="AP95" s="26">
        <v>0</v>
      </c>
      <c r="AQ95" s="26">
        <v>0</v>
      </c>
      <c r="AR95" s="26"/>
      <c r="AS95" s="26"/>
      <c r="AT95" s="26"/>
      <c r="AU95" s="26"/>
      <c r="AV95" s="26"/>
      <c r="AW95" s="26"/>
      <c r="AX95" s="26"/>
      <c r="AY95" s="26"/>
      <c r="AZ95" s="26"/>
      <c r="BA95" s="26"/>
      <c r="BB95" s="26"/>
      <c r="BC95" s="27"/>
      <c r="BD95" s="114"/>
      <c r="BE95" s="519">
        <f t="shared" si="92"/>
        <v>0</v>
      </c>
      <c r="BF95" s="26">
        <v>0</v>
      </c>
      <c r="BG95" s="26">
        <v>0</v>
      </c>
      <c r="BH95" s="26">
        <v>0</v>
      </c>
      <c r="BI95" s="26"/>
      <c r="BJ95" s="26"/>
      <c r="BK95" s="26"/>
      <c r="BL95" s="26"/>
      <c r="BM95" s="26"/>
      <c r="BN95" s="26"/>
      <c r="BO95" s="26"/>
      <c r="BP95" s="26"/>
      <c r="BQ95" s="26"/>
      <c r="BR95" s="26"/>
      <c r="BS95" s="26"/>
      <c r="BT95" s="27"/>
      <c r="BU95" s="70"/>
      <c r="BV95" s="184">
        <f t="shared" si="93"/>
        <v>0</v>
      </c>
      <c r="BW95" s="81">
        <v>0</v>
      </c>
      <c r="BX95" s="81">
        <v>0</v>
      </c>
    </row>
    <row r="96" spans="2:76" x14ac:dyDescent="0.25">
      <c r="B96" s="895"/>
      <c r="C96" s="167" t="s">
        <v>143</v>
      </c>
      <c r="D96" s="167"/>
      <c r="E96" s="898"/>
      <c r="F96" s="152" t="s">
        <v>385</v>
      </c>
      <c r="G96" s="531">
        <f t="shared" si="89"/>
        <v>0</v>
      </c>
      <c r="H96" s="390">
        <v>0</v>
      </c>
      <c r="I96" s="390">
        <v>0</v>
      </c>
      <c r="J96" s="390">
        <v>0</v>
      </c>
      <c r="K96" s="390" t="s">
        <v>914</v>
      </c>
      <c r="L96" s="390" t="s">
        <v>914</v>
      </c>
      <c r="M96" s="390" t="s">
        <v>914</v>
      </c>
      <c r="N96" s="390" t="s">
        <v>914</v>
      </c>
      <c r="O96" s="390" t="s">
        <v>914</v>
      </c>
      <c r="P96" s="390" t="s">
        <v>914</v>
      </c>
      <c r="Q96" s="390" t="s">
        <v>914</v>
      </c>
      <c r="R96" s="390" t="s">
        <v>914</v>
      </c>
      <c r="S96" s="390" t="s">
        <v>914</v>
      </c>
      <c r="T96" s="390" t="s">
        <v>914</v>
      </c>
      <c r="U96" s="390" t="s">
        <v>914</v>
      </c>
      <c r="V96" s="465" t="s">
        <v>914</v>
      </c>
      <c r="W96" s="486" t="s">
        <v>914</v>
      </c>
      <c r="X96" s="594">
        <f t="shared" si="90"/>
        <v>0</v>
      </c>
      <c r="Y96" s="390">
        <v>0</v>
      </c>
      <c r="Z96" s="390">
        <v>0</v>
      </c>
      <c r="AA96" s="390">
        <v>0</v>
      </c>
      <c r="AB96" s="390" t="s">
        <v>914</v>
      </c>
      <c r="AC96" s="390" t="s">
        <v>914</v>
      </c>
      <c r="AD96" s="390" t="s">
        <v>914</v>
      </c>
      <c r="AE96" s="390" t="s">
        <v>914</v>
      </c>
      <c r="AF96" s="390" t="s">
        <v>914</v>
      </c>
      <c r="AG96" s="390" t="s">
        <v>914</v>
      </c>
      <c r="AH96" s="390" t="s">
        <v>914</v>
      </c>
      <c r="AI96" s="390" t="s">
        <v>914</v>
      </c>
      <c r="AJ96" s="390" t="s">
        <v>914</v>
      </c>
      <c r="AK96" s="390" t="s">
        <v>914</v>
      </c>
      <c r="AL96" s="390" t="s">
        <v>914</v>
      </c>
      <c r="AM96" s="465" t="s">
        <v>914</v>
      </c>
      <c r="AN96" s="519">
        <f t="shared" si="91"/>
        <v>0</v>
      </c>
      <c r="AO96" s="26">
        <v>0</v>
      </c>
      <c r="AP96" s="26">
        <v>0</v>
      </c>
      <c r="AQ96" s="26">
        <v>0</v>
      </c>
      <c r="AR96" s="26"/>
      <c r="AS96" s="26"/>
      <c r="AT96" s="26"/>
      <c r="AU96" s="26"/>
      <c r="AV96" s="26"/>
      <c r="AW96" s="26"/>
      <c r="AX96" s="26"/>
      <c r="AY96" s="26"/>
      <c r="AZ96" s="26"/>
      <c r="BA96" s="26"/>
      <c r="BB96" s="26"/>
      <c r="BC96" s="27"/>
      <c r="BD96" s="114"/>
      <c r="BE96" s="519">
        <f t="shared" si="92"/>
        <v>0</v>
      </c>
      <c r="BF96" s="26">
        <v>0</v>
      </c>
      <c r="BG96" s="26">
        <v>0</v>
      </c>
      <c r="BH96" s="26">
        <v>0</v>
      </c>
      <c r="BI96" s="26"/>
      <c r="BJ96" s="26"/>
      <c r="BK96" s="26"/>
      <c r="BL96" s="26"/>
      <c r="BM96" s="26"/>
      <c r="BN96" s="26"/>
      <c r="BO96" s="26"/>
      <c r="BP96" s="26"/>
      <c r="BQ96" s="26"/>
      <c r="BR96" s="26"/>
      <c r="BS96" s="26"/>
      <c r="BT96" s="27"/>
      <c r="BU96" s="70"/>
      <c r="BV96" s="184">
        <f t="shared" si="93"/>
        <v>0</v>
      </c>
      <c r="BW96" s="81">
        <v>0</v>
      </c>
      <c r="BX96" s="81">
        <v>0</v>
      </c>
    </row>
    <row r="97" spans="2:76" x14ac:dyDescent="0.25">
      <c r="B97" s="895"/>
      <c r="C97" s="187" t="s">
        <v>325</v>
      </c>
      <c r="D97" s="187"/>
      <c r="E97" s="898"/>
      <c r="F97" s="152" t="s">
        <v>384</v>
      </c>
      <c r="G97" s="531">
        <f t="shared" si="89"/>
        <v>0</v>
      </c>
      <c r="H97" s="390">
        <v>0</v>
      </c>
      <c r="I97" s="390">
        <v>0</v>
      </c>
      <c r="J97" s="390">
        <v>0</v>
      </c>
      <c r="K97" s="390" t="s">
        <v>914</v>
      </c>
      <c r="L97" s="390" t="s">
        <v>914</v>
      </c>
      <c r="M97" s="390" t="s">
        <v>914</v>
      </c>
      <c r="N97" s="390" t="s">
        <v>914</v>
      </c>
      <c r="O97" s="390" t="s">
        <v>914</v>
      </c>
      <c r="P97" s="390" t="s">
        <v>914</v>
      </c>
      <c r="Q97" s="390" t="s">
        <v>914</v>
      </c>
      <c r="R97" s="390" t="s">
        <v>914</v>
      </c>
      <c r="S97" s="390" t="s">
        <v>914</v>
      </c>
      <c r="T97" s="390" t="s">
        <v>914</v>
      </c>
      <c r="U97" s="390" t="s">
        <v>914</v>
      </c>
      <c r="V97" s="465" t="s">
        <v>914</v>
      </c>
      <c r="W97" s="486" t="s">
        <v>914</v>
      </c>
      <c r="X97" s="594">
        <f t="shared" si="90"/>
        <v>0</v>
      </c>
      <c r="Y97" s="390">
        <v>0</v>
      </c>
      <c r="Z97" s="390">
        <v>0</v>
      </c>
      <c r="AA97" s="390">
        <v>0</v>
      </c>
      <c r="AB97" s="390" t="s">
        <v>914</v>
      </c>
      <c r="AC97" s="390" t="s">
        <v>914</v>
      </c>
      <c r="AD97" s="390" t="s">
        <v>914</v>
      </c>
      <c r="AE97" s="390" t="s">
        <v>914</v>
      </c>
      <c r="AF97" s="390" t="s">
        <v>914</v>
      </c>
      <c r="AG97" s="390" t="s">
        <v>914</v>
      </c>
      <c r="AH97" s="390" t="s">
        <v>914</v>
      </c>
      <c r="AI97" s="390" t="s">
        <v>914</v>
      </c>
      <c r="AJ97" s="390" t="s">
        <v>914</v>
      </c>
      <c r="AK97" s="390" t="s">
        <v>914</v>
      </c>
      <c r="AL97" s="390" t="s">
        <v>914</v>
      </c>
      <c r="AM97" s="465" t="s">
        <v>914</v>
      </c>
      <c r="AN97" s="519">
        <f t="shared" si="91"/>
        <v>0</v>
      </c>
      <c r="AO97" s="26">
        <v>0</v>
      </c>
      <c r="AP97" s="26">
        <v>0</v>
      </c>
      <c r="AQ97" s="26">
        <v>0</v>
      </c>
      <c r="AR97" s="26"/>
      <c r="AS97" s="26"/>
      <c r="AT97" s="26"/>
      <c r="AU97" s="26"/>
      <c r="AV97" s="26"/>
      <c r="AW97" s="26"/>
      <c r="AX97" s="26"/>
      <c r="AY97" s="26"/>
      <c r="AZ97" s="26"/>
      <c r="BA97" s="26"/>
      <c r="BB97" s="26"/>
      <c r="BC97" s="27"/>
      <c r="BD97" s="114"/>
      <c r="BE97" s="519">
        <f t="shared" ref="BE97" si="94">SUM(BF97:BT97)</f>
        <v>0</v>
      </c>
      <c r="BF97" s="26">
        <v>0</v>
      </c>
      <c r="BG97" s="26">
        <v>0</v>
      </c>
      <c r="BH97" s="26">
        <v>0</v>
      </c>
      <c r="BI97" s="26"/>
      <c r="BJ97" s="26"/>
      <c r="BK97" s="26"/>
      <c r="BL97" s="26"/>
      <c r="BM97" s="26"/>
      <c r="BN97" s="26"/>
      <c r="BO97" s="26"/>
      <c r="BP97" s="26"/>
      <c r="BQ97" s="26"/>
      <c r="BR97" s="26"/>
      <c r="BS97" s="26"/>
      <c r="BT97" s="27"/>
      <c r="BU97" s="70"/>
      <c r="BV97" s="184">
        <f t="shared" si="93"/>
        <v>0</v>
      </c>
      <c r="BW97" s="81">
        <v>0</v>
      </c>
      <c r="BX97" s="81">
        <v>0</v>
      </c>
    </row>
    <row r="98" spans="2:76" x14ac:dyDescent="0.25">
      <c r="B98" s="896"/>
      <c r="C98" s="167" t="s">
        <v>23</v>
      </c>
      <c r="D98" s="167"/>
      <c r="E98" s="899"/>
      <c r="F98" s="152"/>
      <c r="G98" s="531">
        <f t="shared" si="89"/>
        <v>0</v>
      </c>
      <c r="H98" s="390">
        <v>0</v>
      </c>
      <c r="I98" s="390">
        <v>0</v>
      </c>
      <c r="J98" s="390">
        <v>0</v>
      </c>
      <c r="K98" s="390" t="s">
        <v>914</v>
      </c>
      <c r="L98" s="390" t="s">
        <v>914</v>
      </c>
      <c r="M98" s="390" t="s">
        <v>914</v>
      </c>
      <c r="N98" s="390" t="s">
        <v>914</v>
      </c>
      <c r="O98" s="390" t="s">
        <v>914</v>
      </c>
      <c r="P98" s="390" t="s">
        <v>914</v>
      </c>
      <c r="Q98" s="390" t="s">
        <v>914</v>
      </c>
      <c r="R98" s="390" t="s">
        <v>914</v>
      </c>
      <c r="S98" s="390" t="s">
        <v>914</v>
      </c>
      <c r="T98" s="390" t="s">
        <v>914</v>
      </c>
      <c r="U98" s="390" t="s">
        <v>914</v>
      </c>
      <c r="V98" s="465" t="s">
        <v>914</v>
      </c>
      <c r="W98" s="486" t="s">
        <v>914</v>
      </c>
      <c r="X98" s="594">
        <f t="shared" si="90"/>
        <v>0</v>
      </c>
      <c r="Y98" s="390">
        <v>0</v>
      </c>
      <c r="Z98" s="390">
        <v>0</v>
      </c>
      <c r="AA98" s="390">
        <v>0</v>
      </c>
      <c r="AB98" s="390" t="s">
        <v>914</v>
      </c>
      <c r="AC98" s="390" t="s">
        <v>914</v>
      </c>
      <c r="AD98" s="390" t="s">
        <v>914</v>
      </c>
      <c r="AE98" s="390" t="s">
        <v>914</v>
      </c>
      <c r="AF98" s="390" t="s">
        <v>914</v>
      </c>
      <c r="AG98" s="390" t="s">
        <v>914</v>
      </c>
      <c r="AH98" s="390" t="s">
        <v>914</v>
      </c>
      <c r="AI98" s="390" t="s">
        <v>914</v>
      </c>
      <c r="AJ98" s="390" t="s">
        <v>914</v>
      </c>
      <c r="AK98" s="390" t="s">
        <v>914</v>
      </c>
      <c r="AL98" s="390" t="s">
        <v>914</v>
      </c>
      <c r="AM98" s="465" t="s">
        <v>914</v>
      </c>
      <c r="AN98" s="519">
        <f t="shared" si="91"/>
        <v>0</v>
      </c>
      <c r="AO98" s="26">
        <v>0</v>
      </c>
      <c r="AP98" s="26">
        <v>0</v>
      </c>
      <c r="AQ98" s="26">
        <v>0</v>
      </c>
      <c r="AR98" s="26"/>
      <c r="AS98" s="26"/>
      <c r="AT98" s="26"/>
      <c r="AU98" s="26"/>
      <c r="AV98" s="26"/>
      <c r="AW98" s="26"/>
      <c r="AX98" s="26"/>
      <c r="AY98" s="26"/>
      <c r="AZ98" s="26"/>
      <c r="BA98" s="26"/>
      <c r="BB98" s="26"/>
      <c r="BC98" s="27"/>
      <c r="BD98" s="114"/>
      <c r="BE98" s="519">
        <f t="shared" si="92"/>
        <v>0</v>
      </c>
      <c r="BF98" s="26">
        <v>0</v>
      </c>
      <c r="BG98" s="26">
        <v>0</v>
      </c>
      <c r="BH98" s="26">
        <v>0</v>
      </c>
      <c r="BI98" s="26"/>
      <c r="BJ98" s="26"/>
      <c r="BK98" s="26"/>
      <c r="BL98" s="26"/>
      <c r="BM98" s="26"/>
      <c r="BN98" s="26"/>
      <c r="BO98" s="26"/>
      <c r="BP98" s="26"/>
      <c r="BQ98" s="26"/>
      <c r="BR98" s="26"/>
      <c r="BS98" s="26"/>
      <c r="BT98" s="27"/>
      <c r="BU98" s="70"/>
      <c r="BV98" s="184">
        <f t="shared" si="93"/>
        <v>0</v>
      </c>
      <c r="BW98" s="81">
        <v>0</v>
      </c>
      <c r="BX98" s="81">
        <v>0</v>
      </c>
    </row>
    <row r="99" spans="2:76" ht="15.75" customHeight="1" x14ac:dyDescent="0.25">
      <c r="B99" s="914" t="s">
        <v>266</v>
      </c>
      <c r="C99" s="915"/>
      <c r="D99" s="511"/>
      <c r="E99" s="151" t="s">
        <v>227</v>
      </c>
      <c r="F99" s="152"/>
      <c r="G99" s="527">
        <f>SUM(G100:G104)</f>
        <v>119010</v>
      </c>
      <c r="H99" s="558">
        <f t="shared" ref="H99:W99" si="95">SUM(H100:H104)</f>
        <v>116479.82</v>
      </c>
      <c r="I99" s="558">
        <f t="shared" si="95"/>
        <v>2530.1799999999998</v>
      </c>
      <c r="J99" s="558">
        <f t="shared" si="95"/>
        <v>0</v>
      </c>
      <c r="K99" s="558">
        <f t="shared" si="95"/>
        <v>0</v>
      </c>
      <c r="L99" s="558">
        <f t="shared" si="95"/>
        <v>0</v>
      </c>
      <c r="M99" s="558">
        <f t="shared" ref="M99:T99" si="96">SUM(M100:M104)</f>
        <v>0</v>
      </c>
      <c r="N99" s="558">
        <f t="shared" si="96"/>
        <v>0</v>
      </c>
      <c r="O99" s="558">
        <f t="shared" si="96"/>
        <v>0</v>
      </c>
      <c r="P99" s="558">
        <f t="shared" si="96"/>
        <v>0</v>
      </c>
      <c r="Q99" s="558">
        <f t="shared" si="96"/>
        <v>0</v>
      </c>
      <c r="R99" s="558">
        <f t="shared" si="96"/>
        <v>0</v>
      </c>
      <c r="S99" s="558">
        <f t="shared" si="96"/>
        <v>0</v>
      </c>
      <c r="T99" s="558">
        <f t="shared" si="96"/>
        <v>0</v>
      </c>
      <c r="U99" s="558">
        <f t="shared" si="95"/>
        <v>0</v>
      </c>
      <c r="V99" s="587">
        <f t="shared" si="95"/>
        <v>0</v>
      </c>
      <c r="W99" s="587">
        <f t="shared" si="95"/>
        <v>0</v>
      </c>
      <c r="X99" s="588">
        <f>SUM(X100:X104)</f>
        <v>103000</v>
      </c>
      <c r="Y99" s="589">
        <f t="shared" ref="Y99:AM99" si="97">SUM(Y100:Y104)</f>
        <v>100000</v>
      </c>
      <c r="Z99" s="589">
        <f t="shared" si="97"/>
        <v>3000</v>
      </c>
      <c r="AA99" s="589">
        <f t="shared" si="97"/>
        <v>0</v>
      </c>
      <c r="AB99" s="589">
        <f t="shared" si="97"/>
        <v>0</v>
      </c>
      <c r="AC99" s="589">
        <f t="shared" si="97"/>
        <v>0</v>
      </c>
      <c r="AD99" s="589">
        <f t="shared" si="97"/>
        <v>0</v>
      </c>
      <c r="AE99" s="589">
        <f t="shared" si="97"/>
        <v>0</v>
      </c>
      <c r="AF99" s="589">
        <f t="shared" si="97"/>
        <v>0</v>
      </c>
      <c r="AG99" s="589">
        <f t="shared" si="97"/>
        <v>0</v>
      </c>
      <c r="AH99" s="589">
        <f t="shared" si="97"/>
        <v>0</v>
      </c>
      <c r="AI99" s="589">
        <f t="shared" si="97"/>
        <v>0</v>
      </c>
      <c r="AJ99" s="589">
        <f t="shared" si="97"/>
        <v>0</v>
      </c>
      <c r="AK99" s="589">
        <f t="shared" si="97"/>
        <v>0</v>
      </c>
      <c r="AL99" s="589">
        <f t="shared" si="97"/>
        <v>0</v>
      </c>
      <c r="AM99" s="587">
        <f t="shared" si="97"/>
        <v>0</v>
      </c>
      <c r="AN99" s="518">
        <f>SUM(AN100:AN104)</f>
        <v>103000</v>
      </c>
      <c r="AO99" s="560">
        <f t="shared" ref="AO99:BC99" si="98">SUM(AO100:AO104)</f>
        <v>100000</v>
      </c>
      <c r="AP99" s="560">
        <f t="shared" si="98"/>
        <v>3000</v>
      </c>
      <c r="AQ99" s="560">
        <f t="shared" si="98"/>
        <v>0</v>
      </c>
      <c r="AR99" s="560">
        <f t="shared" si="98"/>
        <v>0</v>
      </c>
      <c r="AS99" s="560">
        <f t="shared" ref="AS99:AZ99" si="99">SUM(AS100:AS104)</f>
        <v>0</v>
      </c>
      <c r="AT99" s="560">
        <f t="shared" si="99"/>
        <v>0</v>
      </c>
      <c r="AU99" s="560">
        <f t="shared" si="99"/>
        <v>0</v>
      </c>
      <c r="AV99" s="560">
        <f t="shared" si="99"/>
        <v>0</v>
      </c>
      <c r="AW99" s="560">
        <f t="shared" si="99"/>
        <v>0</v>
      </c>
      <c r="AX99" s="560">
        <f t="shared" si="99"/>
        <v>0</v>
      </c>
      <c r="AY99" s="560">
        <f t="shared" si="99"/>
        <v>0</v>
      </c>
      <c r="AZ99" s="560">
        <f t="shared" si="99"/>
        <v>0</v>
      </c>
      <c r="BA99" s="560">
        <f t="shared" si="98"/>
        <v>0</v>
      </c>
      <c r="BB99" s="560">
        <f t="shared" si="98"/>
        <v>0</v>
      </c>
      <c r="BC99" s="561">
        <f t="shared" si="98"/>
        <v>0</v>
      </c>
      <c r="BD99" s="590"/>
      <c r="BE99" s="518">
        <f>SUM(BE100:BE104)</f>
        <v>133000</v>
      </c>
      <c r="BF99" s="560">
        <f t="shared" ref="BF99:BT99" si="100">SUM(BF100:BF104)</f>
        <v>130000</v>
      </c>
      <c r="BG99" s="560">
        <f t="shared" si="100"/>
        <v>3000</v>
      </c>
      <c r="BH99" s="560">
        <f t="shared" si="100"/>
        <v>0</v>
      </c>
      <c r="BI99" s="560">
        <f t="shared" si="100"/>
        <v>0</v>
      </c>
      <c r="BJ99" s="560">
        <f t="shared" ref="BJ99:BQ99" si="101">SUM(BJ100:BJ104)</f>
        <v>0</v>
      </c>
      <c r="BK99" s="560">
        <f t="shared" si="101"/>
        <v>0</v>
      </c>
      <c r="BL99" s="560">
        <f t="shared" si="101"/>
        <v>0</v>
      </c>
      <c r="BM99" s="560">
        <f t="shared" si="101"/>
        <v>0</v>
      </c>
      <c r="BN99" s="560">
        <f t="shared" si="101"/>
        <v>0</v>
      </c>
      <c r="BO99" s="560">
        <f t="shared" si="101"/>
        <v>0</v>
      </c>
      <c r="BP99" s="560">
        <f t="shared" si="101"/>
        <v>0</v>
      </c>
      <c r="BQ99" s="560">
        <f t="shared" si="101"/>
        <v>0</v>
      </c>
      <c r="BR99" s="560">
        <f t="shared" si="100"/>
        <v>0</v>
      </c>
      <c r="BS99" s="560">
        <f t="shared" si="100"/>
        <v>0</v>
      </c>
      <c r="BT99" s="561">
        <f t="shared" si="100"/>
        <v>0</v>
      </c>
      <c r="BU99" s="591"/>
      <c r="BV99" s="186">
        <f t="shared" si="93"/>
        <v>13990</v>
      </c>
      <c r="BW99" s="81">
        <v>133000</v>
      </c>
      <c r="BX99" s="81">
        <v>133000</v>
      </c>
    </row>
    <row r="100" spans="2:76" x14ac:dyDescent="0.25">
      <c r="B100" s="911" t="s">
        <v>5</v>
      </c>
      <c r="C100" s="167" t="s">
        <v>144</v>
      </c>
      <c r="D100" s="167"/>
      <c r="E100" s="897" t="s">
        <v>227</v>
      </c>
      <c r="F100" s="152" t="s">
        <v>56</v>
      </c>
      <c r="G100" s="531">
        <f>SUM(H100:W100)</f>
        <v>119010</v>
      </c>
      <c r="H100" s="390">
        <v>116479.82</v>
      </c>
      <c r="I100" s="390">
        <v>2530.1799999999998</v>
      </c>
      <c r="J100" s="390">
        <v>0</v>
      </c>
      <c r="K100" s="390" t="s">
        <v>914</v>
      </c>
      <c r="L100" s="390" t="s">
        <v>914</v>
      </c>
      <c r="M100" s="390" t="s">
        <v>914</v>
      </c>
      <c r="N100" s="390" t="s">
        <v>914</v>
      </c>
      <c r="O100" s="390" t="s">
        <v>914</v>
      </c>
      <c r="P100" s="390" t="s">
        <v>914</v>
      </c>
      <c r="Q100" s="390" t="s">
        <v>914</v>
      </c>
      <c r="R100" s="390" t="s">
        <v>914</v>
      </c>
      <c r="S100" s="390" t="s">
        <v>914</v>
      </c>
      <c r="T100" s="390" t="s">
        <v>914</v>
      </c>
      <c r="U100" s="390" t="s">
        <v>914</v>
      </c>
      <c r="V100" s="465" t="s">
        <v>914</v>
      </c>
      <c r="W100" s="486" t="s">
        <v>914</v>
      </c>
      <c r="X100" s="594">
        <f t="shared" ref="X100:X104" si="102">SUM(Y100:AM100)</f>
        <v>103000</v>
      </c>
      <c r="Y100" s="390">
        <v>100000</v>
      </c>
      <c r="Z100" s="390">
        <v>3000</v>
      </c>
      <c r="AA100" s="390">
        <v>0</v>
      </c>
      <c r="AB100" s="390" t="s">
        <v>914</v>
      </c>
      <c r="AC100" s="390" t="s">
        <v>914</v>
      </c>
      <c r="AD100" s="390" t="s">
        <v>914</v>
      </c>
      <c r="AE100" s="390" t="s">
        <v>914</v>
      </c>
      <c r="AF100" s="390" t="s">
        <v>914</v>
      </c>
      <c r="AG100" s="390" t="s">
        <v>914</v>
      </c>
      <c r="AH100" s="390" t="s">
        <v>914</v>
      </c>
      <c r="AI100" s="390" t="s">
        <v>914</v>
      </c>
      <c r="AJ100" s="390" t="s">
        <v>914</v>
      </c>
      <c r="AK100" s="390" t="s">
        <v>914</v>
      </c>
      <c r="AL100" s="390" t="s">
        <v>914</v>
      </c>
      <c r="AM100" s="465" t="s">
        <v>914</v>
      </c>
      <c r="AN100" s="519">
        <f t="shared" ref="AN100:AN104" si="103">SUM(AO100:BC100)</f>
        <v>103000</v>
      </c>
      <c r="AO100" s="26">
        <v>100000</v>
      </c>
      <c r="AP100" s="26">
        <v>3000</v>
      </c>
      <c r="AQ100" s="26">
        <v>0</v>
      </c>
      <c r="AR100" s="35"/>
      <c r="AS100" s="35"/>
      <c r="AT100" s="35"/>
      <c r="AU100" s="35"/>
      <c r="AV100" s="35"/>
      <c r="AW100" s="35"/>
      <c r="AX100" s="35"/>
      <c r="AY100" s="35"/>
      <c r="AZ100" s="35"/>
      <c r="BA100" s="35"/>
      <c r="BB100" s="35"/>
      <c r="BC100" s="36"/>
      <c r="BD100" s="114"/>
      <c r="BE100" s="519">
        <f t="shared" ref="BE100:BE104" si="104">SUM(BF100:BT100)</f>
        <v>133000</v>
      </c>
      <c r="BF100" s="26">
        <v>130000</v>
      </c>
      <c r="BG100" s="26">
        <v>3000</v>
      </c>
      <c r="BH100" s="26">
        <v>0</v>
      </c>
      <c r="BI100" s="35"/>
      <c r="BJ100" s="35"/>
      <c r="BK100" s="35"/>
      <c r="BL100" s="35"/>
      <c r="BM100" s="35"/>
      <c r="BN100" s="35"/>
      <c r="BO100" s="35"/>
      <c r="BP100" s="35"/>
      <c r="BQ100" s="35"/>
      <c r="BR100" s="35"/>
      <c r="BS100" s="35"/>
      <c r="BT100" s="36"/>
      <c r="BU100" s="73"/>
      <c r="BV100" s="184">
        <f t="shared" si="93"/>
        <v>13990</v>
      </c>
      <c r="BW100" s="98" t="s">
        <v>390</v>
      </c>
      <c r="BX100" s="99" t="s">
        <v>390</v>
      </c>
    </row>
    <row r="101" spans="2:76" x14ac:dyDescent="0.25">
      <c r="B101" s="912"/>
      <c r="C101" s="167" t="s">
        <v>145</v>
      </c>
      <c r="D101" s="167"/>
      <c r="E101" s="898"/>
      <c r="F101" s="152" t="s">
        <v>62</v>
      </c>
      <c r="G101" s="531">
        <f>SUM(H101:W101)</f>
        <v>0</v>
      </c>
      <c r="H101" s="390">
        <v>0</v>
      </c>
      <c r="I101" s="390">
        <v>0</v>
      </c>
      <c r="J101" s="390">
        <v>0</v>
      </c>
      <c r="K101" s="390" t="s">
        <v>914</v>
      </c>
      <c r="L101" s="390" t="s">
        <v>914</v>
      </c>
      <c r="M101" s="390" t="s">
        <v>914</v>
      </c>
      <c r="N101" s="390" t="s">
        <v>914</v>
      </c>
      <c r="O101" s="390" t="s">
        <v>914</v>
      </c>
      <c r="P101" s="390" t="s">
        <v>914</v>
      </c>
      <c r="Q101" s="390" t="s">
        <v>914</v>
      </c>
      <c r="R101" s="390" t="s">
        <v>914</v>
      </c>
      <c r="S101" s="390" t="s">
        <v>914</v>
      </c>
      <c r="T101" s="390" t="s">
        <v>914</v>
      </c>
      <c r="U101" s="390" t="s">
        <v>914</v>
      </c>
      <c r="V101" s="465" t="s">
        <v>914</v>
      </c>
      <c r="W101" s="486" t="s">
        <v>914</v>
      </c>
      <c r="X101" s="594">
        <f t="shared" si="102"/>
        <v>0</v>
      </c>
      <c r="Y101" s="390">
        <v>0</v>
      </c>
      <c r="Z101" s="390">
        <v>0</v>
      </c>
      <c r="AA101" s="390">
        <v>0</v>
      </c>
      <c r="AB101" s="390" t="s">
        <v>914</v>
      </c>
      <c r="AC101" s="390" t="s">
        <v>914</v>
      </c>
      <c r="AD101" s="390" t="s">
        <v>914</v>
      </c>
      <c r="AE101" s="390" t="s">
        <v>914</v>
      </c>
      <c r="AF101" s="390" t="s">
        <v>914</v>
      </c>
      <c r="AG101" s="390" t="s">
        <v>914</v>
      </c>
      <c r="AH101" s="390" t="s">
        <v>914</v>
      </c>
      <c r="AI101" s="390" t="s">
        <v>914</v>
      </c>
      <c r="AJ101" s="390" t="s">
        <v>914</v>
      </c>
      <c r="AK101" s="390" t="s">
        <v>914</v>
      </c>
      <c r="AL101" s="390" t="s">
        <v>914</v>
      </c>
      <c r="AM101" s="465" t="s">
        <v>914</v>
      </c>
      <c r="AN101" s="519">
        <f t="shared" si="103"/>
        <v>0</v>
      </c>
      <c r="AO101" s="26">
        <v>0</v>
      </c>
      <c r="AP101" s="26">
        <v>0</v>
      </c>
      <c r="AQ101" s="26">
        <v>0</v>
      </c>
      <c r="AR101" s="35"/>
      <c r="AS101" s="35"/>
      <c r="AT101" s="35"/>
      <c r="AU101" s="35"/>
      <c r="AV101" s="35"/>
      <c r="AW101" s="35"/>
      <c r="AX101" s="35"/>
      <c r="AY101" s="35"/>
      <c r="AZ101" s="35"/>
      <c r="BA101" s="35"/>
      <c r="BB101" s="35"/>
      <c r="BC101" s="36"/>
      <c r="BD101" s="114"/>
      <c r="BE101" s="519">
        <f t="shared" si="104"/>
        <v>0</v>
      </c>
      <c r="BF101" s="26">
        <v>0</v>
      </c>
      <c r="BG101" s="26">
        <v>0</v>
      </c>
      <c r="BH101" s="26">
        <v>0</v>
      </c>
      <c r="BI101" s="35"/>
      <c r="BJ101" s="35"/>
      <c r="BK101" s="35"/>
      <c r="BL101" s="35"/>
      <c r="BM101" s="35"/>
      <c r="BN101" s="35"/>
      <c r="BO101" s="35"/>
      <c r="BP101" s="35"/>
      <c r="BQ101" s="35"/>
      <c r="BR101" s="35"/>
      <c r="BS101" s="35"/>
      <c r="BT101" s="36"/>
      <c r="BU101" s="73"/>
      <c r="BV101" s="184">
        <f t="shared" si="93"/>
        <v>0</v>
      </c>
      <c r="BW101" s="98" t="s">
        <v>390</v>
      </c>
      <c r="BX101" s="99" t="s">
        <v>390</v>
      </c>
    </row>
    <row r="102" spans="2:76" x14ac:dyDescent="0.25">
      <c r="B102" s="912"/>
      <c r="C102" s="167" t="s">
        <v>146</v>
      </c>
      <c r="D102" s="167"/>
      <c r="E102" s="898"/>
      <c r="F102" s="152" t="s">
        <v>64</v>
      </c>
      <c r="G102" s="531">
        <f>SUM(H102:W102)</f>
        <v>0</v>
      </c>
      <c r="H102" s="390">
        <v>0</v>
      </c>
      <c r="I102" s="390">
        <v>0</v>
      </c>
      <c r="J102" s="390">
        <v>0</v>
      </c>
      <c r="K102" s="390" t="s">
        <v>914</v>
      </c>
      <c r="L102" s="390" t="s">
        <v>914</v>
      </c>
      <c r="M102" s="390" t="s">
        <v>914</v>
      </c>
      <c r="N102" s="390" t="s">
        <v>914</v>
      </c>
      <c r="O102" s="390" t="s">
        <v>914</v>
      </c>
      <c r="P102" s="390" t="s">
        <v>914</v>
      </c>
      <c r="Q102" s="390" t="s">
        <v>914</v>
      </c>
      <c r="R102" s="390" t="s">
        <v>914</v>
      </c>
      <c r="S102" s="390" t="s">
        <v>914</v>
      </c>
      <c r="T102" s="390" t="s">
        <v>914</v>
      </c>
      <c r="U102" s="390" t="s">
        <v>914</v>
      </c>
      <c r="V102" s="465" t="s">
        <v>914</v>
      </c>
      <c r="W102" s="486" t="s">
        <v>914</v>
      </c>
      <c r="X102" s="594">
        <f t="shared" si="102"/>
        <v>0</v>
      </c>
      <c r="Y102" s="390">
        <v>0</v>
      </c>
      <c r="Z102" s="390">
        <v>0</v>
      </c>
      <c r="AA102" s="390">
        <v>0</v>
      </c>
      <c r="AB102" s="390" t="s">
        <v>914</v>
      </c>
      <c r="AC102" s="390" t="s">
        <v>914</v>
      </c>
      <c r="AD102" s="390" t="s">
        <v>914</v>
      </c>
      <c r="AE102" s="390" t="s">
        <v>914</v>
      </c>
      <c r="AF102" s="390" t="s">
        <v>914</v>
      </c>
      <c r="AG102" s="390" t="s">
        <v>914</v>
      </c>
      <c r="AH102" s="390" t="s">
        <v>914</v>
      </c>
      <c r="AI102" s="390" t="s">
        <v>914</v>
      </c>
      <c r="AJ102" s="390" t="s">
        <v>914</v>
      </c>
      <c r="AK102" s="390" t="s">
        <v>914</v>
      </c>
      <c r="AL102" s="390" t="s">
        <v>914</v>
      </c>
      <c r="AM102" s="465" t="s">
        <v>914</v>
      </c>
      <c r="AN102" s="519">
        <f t="shared" si="103"/>
        <v>0</v>
      </c>
      <c r="AO102" s="26">
        <v>0</v>
      </c>
      <c r="AP102" s="26">
        <v>0</v>
      </c>
      <c r="AQ102" s="26">
        <v>0</v>
      </c>
      <c r="AR102" s="35"/>
      <c r="AS102" s="35"/>
      <c r="AT102" s="35"/>
      <c r="AU102" s="35"/>
      <c r="AV102" s="35"/>
      <c r="AW102" s="35"/>
      <c r="AX102" s="35"/>
      <c r="AY102" s="35"/>
      <c r="AZ102" s="35"/>
      <c r="BA102" s="35"/>
      <c r="BB102" s="35"/>
      <c r="BC102" s="36"/>
      <c r="BD102" s="114"/>
      <c r="BE102" s="519">
        <f t="shared" si="104"/>
        <v>0</v>
      </c>
      <c r="BF102" s="26">
        <v>0</v>
      </c>
      <c r="BG102" s="26">
        <v>0</v>
      </c>
      <c r="BH102" s="26">
        <v>0</v>
      </c>
      <c r="BI102" s="35"/>
      <c r="BJ102" s="35"/>
      <c r="BK102" s="35"/>
      <c r="BL102" s="35"/>
      <c r="BM102" s="35"/>
      <c r="BN102" s="35"/>
      <c r="BO102" s="35"/>
      <c r="BP102" s="35"/>
      <c r="BQ102" s="35"/>
      <c r="BR102" s="35"/>
      <c r="BS102" s="35"/>
      <c r="BT102" s="36"/>
      <c r="BU102" s="73"/>
      <c r="BV102" s="184">
        <f t="shared" si="93"/>
        <v>0</v>
      </c>
      <c r="BW102" s="98" t="s">
        <v>390</v>
      </c>
      <c r="BX102" s="99" t="s">
        <v>390</v>
      </c>
    </row>
    <row r="103" spans="2:76" x14ac:dyDescent="0.25">
      <c r="B103" s="912"/>
      <c r="C103" s="167" t="s">
        <v>311</v>
      </c>
      <c r="D103" s="167"/>
      <c r="E103" s="898"/>
      <c r="F103" s="152" t="s">
        <v>66</v>
      </c>
      <c r="G103" s="531">
        <f>SUM(H103:W103)</f>
        <v>0</v>
      </c>
      <c r="H103" s="390">
        <v>0</v>
      </c>
      <c r="I103" s="390">
        <v>0</v>
      </c>
      <c r="J103" s="390">
        <v>0</v>
      </c>
      <c r="K103" s="390" t="s">
        <v>914</v>
      </c>
      <c r="L103" s="390" t="s">
        <v>914</v>
      </c>
      <c r="M103" s="390" t="s">
        <v>914</v>
      </c>
      <c r="N103" s="390" t="s">
        <v>914</v>
      </c>
      <c r="O103" s="390" t="s">
        <v>914</v>
      </c>
      <c r="P103" s="390" t="s">
        <v>914</v>
      </c>
      <c r="Q103" s="390" t="s">
        <v>914</v>
      </c>
      <c r="R103" s="390" t="s">
        <v>914</v>
      </c>
      <c r="S103" s="390" t="s">
        <v>914</v>
      </c>
      <c r="T103" s="390" t="s">
        <v>914</v>
      </c>
      <c r="U103" s="390" t="s">
        <v>914</v>
      </c>
      <c r="V103" s="465" t="s">
        <v>914</v>
      </c>
      <c r="W103" s="486" t="s">
        <v>914</v>
      </c>
      <c r="X103" s="594">
        <f t="shared" si="102"/>
        <v>0</v>
      </c>
      <c r="Y103" s="390">
        <v>0</v>
      </c>
      <c r="Z103" s="390">
        <v>0</v>
      </c>
      <c r="AA103" s="390">
        <v>0</v>
      </c>
      <c r="AB103" s="390" t="s">
        <v>914</v>
      </c>
      <c r="AC103" s="390" t="s">
        <v>914</v>
      </c>
      <c r="AD103" s="390" t="s">
        <v>914</v>
      </c>
      <c r="AE103" s="390" t="s">
        <v>914</v>
      </c>
      <c r="AF103" s="390" t="s">
        <v>914</v>
      </c>
      <c r="AG103" s="390" t="s">
        <v>914</v>
      </c>
      <c r="AH103" s="390" t="s">
        <v>914</v>
      </c>
      <c r="AI103" s="390" t="s">
        <v>914</v>
      </c>
      <c r="AJ103" s="390" t="s">
        <v>914</v>
      </c>
      <c r="AK103" s="390" t="s">
        <v>914</v>
      </c>
      <c r="AL103" s="390" t="s">
        <v>914</v>
      </c>
      <c r="AM103" s="465" t="s">
        <v>914</v>
      </c>
      <c r="AN103" s="519">
        <f t="shared" si="103"/>
        <v>0</v>
      </c>
      <c r="AO103" s="26">
        <v>0</v>
      </c>
      <c r="AP103" s="26">
        <v>0</v>
      </c>
      <c r="AQ103" s="26">
        <v>0</v>
      </c>
      <c r="AR103" s="35"/>
      <c r="AS103" s="35"/>
      <c r="AT103" s="35"/>
      <c r="AU103" s="35"/>
      <c r="AV103" s="35"/>
      <c r="AW103" s="35"/>
      <c r="AX103" s="35"/>
      <c r="AY103" s="35"/>
      <c r="AZ103" s="35"/>
      <c r="BA103" s="35"/>
      <c r="BB103" s="35"/>
      <c r="BC103" s="36"/>
      <c r="BD103" s="114"/>
      <c r="BE103" s="519">
        <f t="shared" si="104"/>
        <v>0</v>
      </c>
      <c r="BF103" s="26">
        <v>0</v>
      </c>
      <c r="BG103" s="26">
        <v>0</v>
      </c>
      <c r="BH103" s="26">
        <v>0</v>
      </c>
      <c r="BI103" s="35"/>
      <c r="BJ103" s="35"/>
      <c r="BK103" s="35"/>
      <c r="BL103" s="35"/>
      <c r="BM103" s="35"/>
      <c r="BN103" s="35"/>
      <c r="BO103" s="35"/>
      <c r="BP103" s="35"/>
      <c r="BQ103" s="35"/>
      <c r="BR103" s="35"/>
      <c r="BS103" s="35"/>
      <c r="BT103" s="36"/>
      <c r="BU103" s="73"/>
      <c r="BV103" s="184">
        <f t="shared" si="93"/>
        <v>0</v>
      </c>
      <c r="BW103" s="98" t="s">
        <v>390</v>
      </c>
      <c r="BX103" s="99" t="s">
        <v>390</v>
      </c>
    </row>
    <row r="104" spans="2:76" x14ac:dyDescent="0.25">
      <c r="B104" s="913"/>
      <c r="C104" s="167" t="s">
        <v>23</v>
      </c>
      <c r="D104" s="167"/>
      <c r="E104" s="899"/>
      <c r="F104" s="152"/>
      <c r="G104" s="531">
        <f>SUM(H104:W104)</f>
        <v>0</v>
      </c>
      <c r="H104" s="390">
        <v>0</v>
      </c>
      <c r="I104" s="390">
        <v>0</v>
      </c>
      <c r="J104" s="390">
        <v>0</v>
      </c>
      <c r="K104" s="390" t="s">
        <v>914</v>
      </c>
      <c r="L104" s="390" t="s">
        <v>914</v>
      </c>
      <c r="M104" s="390" t="s">
        <v>914</v>
      </c>
      <c r="N104" s="390" t="s">
        <v>914</v>
      </c>
      <c r="O104" s="390" t="s">
        <v>914</v>
      </c>
      <c r="P104" s="390" t="s">
        <v>914</v>
      </c>
      <c r="Q104" s="390" t="s">
        <v>914</v>
      </c>
      <c r="R104" s="390" t="s">
        <v>914</v>
      </c>
      <c r="S104" s="390" t="s">
        <v>914</v>
      </c>
      <c r="T104" s="390" t="s">
        <v>914</v>
      </c>
      <c r="U104" s="390" t="s">
        <v>914</v>
      </c>
      <c r="V104" s="465" t="s">
        <v>914</v>
      </c>
      <c r="W104" s="486" t="s">
        <v>914</v>
      </c>
      <c r="X104" s="594">
        <f t="shared" si="102"/>
        <v>0</v>
      </c>
      <c r="Y104" s="390">
        <v>0</v>
      </c>
      <c r="Z104" s="390">
        <v>0</v>
      </c>
      <c r="AA104" s="390">
        <v>0</v>
      </c>
      <c r="AB104" s="390" t="s">
        <v>914</v>
      </c>
      <c r="AC104" s="390" t="s">
        <v>914</v>
      </c>
      <c r="AD104" s="390" t="s">
        <v>914</v>
      </c>
      <c r="AE104" s="390" t="s">
        <v>914</v>
      </c>
      <c r="AF104" s="390" t="s">
        <v>914</v>
      </c>
      <c r="AG104" s="390" t="s">
        <v>914</v>
      </c>
      <c r="AH104" s="390" t="s">
        <v>914</v>
      </c>
      <c r="AI104" s="390" t="s">
        <v>914</v>
      </c>
      <c r="AJ104" s="390" t="s">
        <v>914</v>
      </c>
      <c r="AK104" s="390" t="s">
        <v>914</v>
      </c>
      <c r="AL104" s="390" t="s">
        <v>914</v>
      </c>
      <c r="AM104" s="465" t="s">
        <v>914</v>
      </c>
      <c r="AN104" s="519">
        <f t="shared" si="103"/>
        <v>0</v>
      </c>
      <c r="AO104" s="26">
        <v>0</v>
      </c>
      <c r="AP104" s="26">
        <v>0</v>
      </c>
      <c r="AQ104" s="26">
        <v>0</v>
      </c>
      <c r="AR104" s="35"/>
      <c r="AS104" s="35"/>
      <c r="AT104" s="35"/>
      <c r="AU104" s="35"/>
      <c r="AV104" s="35"/>
      <c r="AW104" s="35"/>
      <c r="AX104" s="35"/>
      <c r="AY104" s="35"/>
      <c r="AZ104" s="35"/>
      <c r="BA104" s="35"/>
      <c r="BB104" s="35"/>
      <c r="BC104" s="36"/>
      <c r="BD104" s="114"/>
      <c r="BE104" s="519">
        <f t="shared" si="104"/>
        <v>0</v>
      </c>
      <c r="BF104" s="26">
        <v>0</v>
      </c>
      <c r="BG104" s="26">
        <v>0</v>
      </c>
      <c r="BH104" s="26">
        <v>0</v>
      </c>
      <c r="BI104" s="35"/>
      <c r="BJ104" s="35"/>
      <c r="BK104" s="35"/>
      <c r="BL104" s="35"/>
      <c r="BM104" s="35"/>
      <c r="BN104" s="35"/>
      <c r="BO104" s="35"/>
      <c r="BP104" s="35"/>
      <c r="BQ104" s="35"/>
      <c r="BR104" s="35"/>
      <c r="BS104" s="35"/>
      <c r="BT104" s="36"/>
      <c r="BU104" s="73"/>
      <c r="BV104" s="184">
        <f t="shared" si="93"/>
        <v>0</v>
      </c>
      <c r="BW104" s="98" t="s">
        <v>390</v>
      </c>
      <c r="BX104" s="99" t="s">
        <v>390</v>
      </c>
    </row>
    <row r="105" spans="2:76" ht="15.75" customHeight="1" x14ac:dyDescent="0.25">
      <c r="B105" s="870" t="s">
        <v>267</v>
      </c>
      <c r="C105" s="871"/>
      <c r="D105" s="501"/>
      <c r="E105" s="151" t="s">
        <v>228</v>
      </c>
      <c r="F105" s="152"/>
      <c r="G105" s="527">
        <f>SUM(G106:G108)</f>
        <v>40225.410000000003</v>
      </c>
      <c r="H105" s="558">
        <f t="shared" ref="H105:W105" si="105">SUM(H106:H108)</f>
        <v>39370.19</v>
      </c>
      <c r="I105" s="558">
        <f t="shared" si="105"/>
        <v>855.22</v>
      </c>
      <c r="J105" s="558">
        <f t="shared" si="105"/>
        <v>0</v>
      </c>
      <c r="K105" s="558">
        <f t="shared" si="105"/>
        <v>0</v>
      </c>
      <c r="L105" s="558">
        <f t="shared" si="105"/>
        <v>0</v>
      </c>
      <c r="M105" s="558">
        <f t="shared" ref="M105:T105" si="106">SUM(M106:M108)</f>
        <v>0</v>
      </c>
      <c r="N105" s="558">
        <f t="shared" si="106"/>
        <v>0</v>
      </c>
      <c r="O105" s="558">
        <f t="shared" si="106"/>
        <v>0</v>
      </c>
      <c r="P105" s="558">
        <f t="shared" si="106"/>
        <v>0</v>
      </c>
      <c r="Q105" s="558">
        <f t="shared" si="106"/>
        <v>0</v>
      </c>
      <c r="R105" s="558">
        <f t="shared" si="106"/>
        <v>0</v>
      </c>
      <c r="S105" s="558">
        <f t="shared" si="106"/>
        <v>0</v>
      </c>
      <c r="T105" s="558">
        <f t="shared" si="106"/>
        <v>0</v>
      </c>
      <c r="U105" s="558">
        <f t="shared" si="105"/>
        <v>0</v>
      </c>
      <c r="V105" s="587">
        <f t="shared" si="105"/>
        <v>0</v>
      </c>
      <c r="W105" s="587">
        <f t="shared" si="105"/>
        <v>0</v>
      </c>
      <c r="X105" s="588">
        <f>SUM(X106:X108)</f>
        <v>35000</v>
      </c>
      <c r="Y105" s="589">
        <f t="shared" ref="Y105:AM105" si="107">SUM(Y106:Y108)</f>
        <v>34000</v>
      </c>
      <c r="Z105" s="589">
        <f t="shared" si="107"/>
        <v>1000</v>
      </c>
      <c r="AA105" s="589">
        <f t="shared" si="107"/>
        <v>0</v>
      </c>
      <c r="AB105" s="589">
        <f t="shared" si="107"/>
        <v>0</v>
      </c>
      <c r="AC105" s="589">
        <f t="shared" si="107"/>
        <v>0</v>
      </c>
      <c r="AD105" s="589">
        <f t="shared" si="107"/>
        <v>0</v>
      </c>
      <c r="AE105" s="589">
        <f t="shared" si="107"/>
        <v>0</v>
      </c>
      <c r="AF105" s="589">
        <f t="shared" si="107"/>
        <v>0</v>
      </c>
      <c r="AG105" s="589">
        <f t="shared" si="107"/>
        <v>0</v>
      </c>
      <c r="AH105" s="589">
        <f t="shared" si="107"/>
        <v>0</v>
      </c>
      <c r="AI105" s="589">
        <f t="shared" si="107"/>
        <v>0</v>
      </c>
      <c r="AJ105" s="589">
        <f t="shared" si="107"/>
        <v>0</v>
      </c>
      <c r="AK105" s="589">
        <f t="shared" si="107"/>
        <v>0</v>
      </c>
      <c r="AL105" s="589">
        <f t="shared" si="107"/>
        <v>0</v>
      </c>
      <c r="AM105" s="587">
        <f t="shared" si="107"/>
        <v>0</v>
      </c>
      <c r="AN105" s="518">
        <f>SUM(AN106:AN108)</f>
        <v>35000</v>
      </c>
      <c r="AO105" s="560">
        <f t="shared" ref="AO105:BC105" si="108">SUM(AO106:AO108)</f>
        <v>34000</v>
      </c>
      <c r="AP105" s="560">
        <f t="shared" si="108"/>
        <v>1000</v>
      </c>
      <c r="AQ105" s="560">
        <f t="shared" si="108"/>
        <v>0</v>
      </c>
      <c r="AR105" s="560">
        <f t="shared" si="108"/>
        <v>0</v>
      </c>
      <c r="AS105" s="560">
        <f t="shared" ref="AS105:AZ105" si="109">SUM(AS106:AS108)</f>
        <v>0</v>
      </c>
      <c r="AT105" s="560">
        <f t="shared" si="109"/>
        <v>0</v>
      </c>
      <c r="AU105" s="560">
        <f t="shared" si="109"/>
        <v>0</v>
      </c>
      <c r="AV105" s="560">
        <f t="shared" si="109"/>
        <v>0</v>
      </c>
      <c r="AW105" s="560">
        <f t="shared" si="109"/>
        <v>0</v>
      </c>
      <c r="AX105" s="560">
        <f t="shared" si="109"/>
        <v>0</v>
      </c>
      <c r="AY105" s="560">
        <f t="shared" si="109"/>
        <v>0</v>
      </c>
      <c r="AZ105" s="560">
        <f t="shared" si="109"/>
        <v>0</v>
      </c>
      <c r="BA105" s="560">
        <f t="shared" si="108"/>
        <v>0</v>
      </c>
      <c r="BB105" s="560">
        <f t="shared" si="108"/>
        <v>0</v>
      </c>
      <c r="BC105" s="561">
        <f t="shared" si="108"/>
        <v>0</v>
      </c>
      <c r="BD105" s="590"/>
      <c r="BE105" s="518">
        <f>SUM(BE106:BE108)</f>
        <v>45000</v>
      </c>
      <c r="BF105" s="560">
        <f t="shared" ref="BF105:BT105" si="110">SUM(BF106:BF108)</f>
        <v>44000</v>
      </c>
      <c r="BG105" s="560">
        <f t="shared" si="110"/>
        <v>1000</v>
      </c>
      <c r="BH105" s="560">
        <f t="shared" si="110"/>
        <v>0</v>
      </c>
      <c r="BI105" s="560">
        <f t="shared" si="110"/>
        <v>0</v>
      </c>
      <c r="BJ105" s="560">
        <f t="shared" ref="BJ105:BQ105" si="111">SUM(BJ106:BJ108)</f>
        <v>0</v>
      </c>
      <c r="BK105" s="560">
        <f t="shared" si="111"/>
        <v>0</v>
      </c>
      <c r="BL105" s="560">
        <f t="shared" si="111"/>
        <v>0</v>
      </c>
      <c r="BM105" s="560">
        <f t="shared" si="111"/>
        <v>0</v>
      </c>
      <c r="BN105" s="560">
        <f t="shared" si="111"/>
        <v>0</v>
      </c>
      <c r="BO105" s="560">
        <f t="shared" si="111"/>
        <v>0</v>
      </c>
      <c r="BP105" s="560">
        <f t="shared" si="111"/>
        <v>0</v>
      </c>
      <c r="BQ105" s="560">
        <f t="shared" si="111"/>
        <v>0</v>
      </c>
      <c r="BR105" s="560">
        <f t="shared" si="110"/>
        <v>0</v>
      </c>
      <c r="BS105" s="560">
        <f t="shared" si="110"/>
        <v>0</v>
      </c>
      <c r="BT105" s="561">
        <f t="shared" si="110"/>
        <v>0</v>
      </c>
      <c r="BU105" s="69"/>
      <c r="BV105" s="186">
        <f t="shared" si="93"/>
        <v>4774.5899999999965</v>
      </c>
      <c r="BW105" s="81">
        <v>45000</v>
      </c>
      <c r="BX105" s="81">
        <v>45000</v>
      </c>
    </row>
    <row r="106" spans="2:76" x14ac:dyDescent="0.25">
      <c r="B106" s="906" t="s">
        <v>5</v>
      </c>
      <c r="C106" s="189" t="s">
        <v>147</v>
      </c>
      <c r="D106" s="189"/>
      <c r="E106" s="897" t="s">
        <v>228</v>
      </c>
      <c r="F106" s="152" t="s">
        <v>56</v>
      </c>
      <c r="G106" s="531">
        <f>SUM(H106:W106)</f>
        <v>29514.5</v>
      </c>
      <c r="H106" s="390">
        <v>28887</v>
      </c>
      <c r="I106" s="390">
        <v>627.5</v>
      </c>
      <c r="J106" s="390">
        <v>0</v>
      </c>
      <c r="K106" s="390" t="s">
        <v>914</v>
      </c>
      <c r="L106" s="390" t="s">
        <v>914</v>
      </c>
      <c r="M106" s="390" t="s">
        <v>914</v>
      </c>
      <c r="N106" s="390" t="s">
        <v>914</v>
      </c>
      <c r="O106" s="390" t="s">
        <v>914</v>
      </c>
      <c r="P106" s="390" t="s">
        <v>914</v>
      </c>
      <c r="Q106" s="390" t="s">
        <v>914</v>
      </c>
      <c r="R106" s="390" t="s">
        <v>914</v>
      </c>
      <c r="S106" s="390" t="s">
        <v>914</v>
      </c>
      <c r="T106" s="390" t="s">
        <v>914</v>
      </c>
      <c r="U106" s="390" t="s">
        <v>914</v>
      </c>
      <c r="V106" s="465" t="s">
        <v>914</v>
      </c>
      <c r="W106" s="486" t="s">
        <v>914</v>
      </c>
      <c r="X106" s="594">
        <f t="shared" ref="X106:X108" si="112">SUM(Y106:AM106)</f>
        <v>26000</v>
      </c>
      <c r="Y106" s="390">
        <v>25000</v>
      </c>
      <c r="Z106" s="390">
        <v>1000</v>
      </c>
      <c r="AA106" s="390">
        <v>0</v>
      </c>
      <c r="AB106" s="390" t="s">
        <v>914</v>
      </c>
      <c r="AC106" s="390" t="s">
        <v>914</v>
      </c>
      <c r="AD106" s="390" t="s">
        <v>914</v>
      </c>
      <c r="AE106" s="390" t="s">
        <v>914</v>
      </c>
      <c r="AF106" s="390" t="s">
        <v>914</v>
      </c>
      <c r="AG106" s="390" t="s">
        <v>914</v>
      </c>
      <c r="AH106" s="390" t="s">
        <v>914</v>
      </c>
      <c r="AI106" s="390" t="s">
        <v>914</v>
      </c>
      <c r="AJ106" s="390" t="s">
        <v>914</v>
      </c>
      <c r="AK106" s="390" t="s">
        <v>914</v>
      </c>
      <c r="AL106" s="390" t="s">
        <v>914</v>
      </c>
      <c r="AM106" s="465" t="s">
        <v>914</v>
      </c>
      <c r="AN106" s="519">
        <f t="shared" ref="AN106:AN108" si="113">SUM(AO106:BC106)</f>
        <v>26000</v>
      </c>
      <c r="AO106" s="26">
        <v>25000</v>
      </c>
      <c r="AP106" s="26">
        <v>1000</v>
      </c>
      <c r="AQ106" s="26">
        <v>0</v>
      </c>
      <c r="AR106" s="32"/>
      <c r="AS106" s="32"/>
      <c r="AT106" s="32"/>
      <c r="AU106" s="32"/>
      <c r="AV106" s="32"/>
      <c r="AW106" s="32"/>
      <c r="AX106" s="32"/>
      <c r="AY106" s="32"/>
      <c r="AZ106" s="32"/>
      <c r="BA106" s="32"/>
      <c r="BB106" s="32"/>
      <c r="BC106" s="33"/>
      <c r="BD106" s="114"/>
      <c r="BE106" s="519">
        <f t="shared" ref="BE106:BE108" si="114">SUM(BF106:BT106)</f>
        <v>33000</v>
      </c>
      <c r="BF106" s="26">
        <v>32000</v>
      </c>
      <c r="BG106" s="26">
        <v>1000</v>
      </c>
      <c r="BH106" s="26">
        <v>0</v>
      </c>
      <c r="BI106" s="32"/>
      <c r="BJ106" s="32"/>
      <c r="BK106" s="32"/>
      <c r="BL106" s="32"/>
      <c r="BM106" s="32"/>
      <c r="BN106" s="32"/>
      <c r="BO106" s="32"/>
      <c r="BP106" s="32"/>
      <c r="BQ106" s="32"/>
      <c r="BR106" s="32"/>
      <c r="BS106" s="32"/>
      <c r="BT106" s="33"/>
      <c r="BU106" s="72"/>
      <c r="BV106" s="184">
        <f t="shared" ref="BV106:BV137" si="115">BE106-G106</f>
        <v>3485.5</v>
      </c>
      <c r="BW106" s="98" t="s">
        <v>390</v>
      </c>
      <c r="BX106" s="99" t="s">
        <v>390</v>
      </c>
    </row>
    <row r="107" spans="2:76" x14ac:dyDescent="0.25">
      <c r="B107" s="907"/>
      <c r="C107" s="189" t="s">
        <v>148</v>
      </c>
      <c r="D107" s="189"/>
      <c r="E107" s="898"/>
      <c r="F107" s="152" t="s">
        <v>62</v>
      </c>
      <c r="G107" s="531">
        <f>SUM(H107:W107)</f>
        <v>10710.91</v>
      </c>
      <c r="H107" s="390">
        <v>10483.19</v>
      </c>
      <c r="I107" s="390">
        <v>227.72</v>
      </c>
      <c r="J107" s="390">
        <v>0</v>
      </c>
      <c r="K107" s="390" t="s">
        <v>914</v>
      </c>
      <c r="L107" s="390" t="s">
        <v>914</v>
      </c>
      <c r="M107" s="390" t="s">
        <v>914</v>
      </c>
      <c r="N107" s="390" t="s">
        <v>914</v>
      </c>
      <c r="O107" s="390" t="s">
        <v>914</v>
      </c>
      <c r="P107" s="390" t="s">
        <v>914</v>
      </c>
      <c r="Q107" s="390" t="s">
        <v>914</v>
      </c>
      <c r="R107" s="390" t="s">
        <v>914</v>
      </c>
      <c r="S107" s="390" t="s">
        <v>914</v>
      </c>
      <c r="T107" s="390" t="s">
        <v>914</v>
      </c>
      <c r="U107" s="390" t="s">
        <v>914</v>
      </c>
      <c r="V107" s="465" t="s">
        <v>914</v>
      </c>
      <c r="W107" s="486" t="s">
        <v>914</v>
      </c>
      <c r="X107" s="594">
        <f t="shared" si="112"/>
        <v>9000</v>
      </c>
      <c r="Y107" s="390">
        <v>9000</v>
      </c>
      <c r="Z107" s="390">
        <v>0</v>
      </c>
      <c r="AA107" s="390">
        <v>0</v>
      </c>
      <c r="AB107" s="390" t="s">
        <v>914</v>
      </c>
      <c r="AC107" s="390" t="s">
        <v>914</v>
      </c>
      <c r="AD107" s="390" t="s">
        <v>914</v>
      </c>
      <c r="AE107" s="390" t="s">
        <v>914</v>
      </c>
      <c r="AF107" s="390" t="s">
        <v>914</v>
      </c>
      <c r="AG107" s="390" t="s">
        <v>914</v>
      </c>
      <c r="AH107" s="390" t="s">
        <v>914</v>
      </c>
      <c r="AI107" s="390" t="s">
        <v>914</v>
      </c>
      <c r="AJ107" s="390" t="s">
        <v>914</v>
      </c>
      <c r="AK107" s="390" t="s">
        <v>914</v>
      </c>
      <c r="AL107" s="390" t="s">
        <v>914</v>
      </c>
      <c r="AM107" s="465" t="s">
        <v>914</v>
      </c>
      <c r="AN107" s="519">
        <f t="shared" si="113"/>
        <v>9000</v>
      </c>
      <c r="AO107" s="26">
        <v>9000</v>
      </c>
      <c r="AP107" s="26">
        <v>0</v>
      </c>
      <c r="AQ107" s="26">
        <v>0</v>
      </c>
      <c r="AR107" s="32"/>
      <c r="AS107" s="32"/>
      <c r="AT107" s="32"/>
      <c r="AU107" s="32"/>
      <c r="AV107" s="32"/>
      <c r="AW107" s="32"/>
      <c r="AX107" s="32"/>
      <c r="AY107" s="32"/>
      <c r="AZ107" s="32"/>
      <c r="BA107" s="32"/>
      <c r="BB107" s="32"/>
      <c r="BC107" s="33"/>
      <c r="BD107" s="114"/>
      <c r="BE107" s="519">
        <f t="shared" si="114"/>
        <v>12000</v>
      </c>
      <c r="BF107" s="26">
        <v>12000</v>
      </c>
      <c r="BG107" s="26">
        <v>0</v>
      </c>
      <c r="BH107" s="26">
        <v>0</v>
      </c>
      <c r="BI107" s="32"/>
      <c r="BJ107" s="32"/>
      <c r="BK107" s="32"/>
      <c r="BL107" s="32"/>
      <c r="BM107" s="32"/>
      <c r="BN107" s="32"/>
      <c r="BO107" s="32"/>
      <c r="BP107" s="32"/>
      <c r="BQ107" s="32"/>
      <c r="BR107" s="32"/>
      <c r="BS107" s="32"/>
      <c r="BT107" s="33"/>
      <c r="BU107" s="72"/>
      <c r="BV107" s="184">
        <f t="shared" si="115"/>
        <v>1289.0900000000001</v>
      </c>
      <c r="BW107" s="98" t="s">
        <v>390</v>
      </c>
      <c r="BX107" s="99" t="s">
        <v>390</v>
      </c>
    </row>
    <row r="108" spans="2:76" x14ac:dyDescent="0.25">
      <c r="B108" s="908"/>
      <c r="C108" s="189" t="s">
        <v>23</v>
      </c>
      <c r="D108" s="189"/>
      <c r="E108" s="899"/>
      <c r="F108" s="152"/>
      <c r="G108" s="531">
        <f>SUM(H108:W108)</f>
        <v>0</v>
      </c>
      <c r="H108" s="390">
        <v>0</v>
      </c>
      <c r="I108" s="390">
        <v>0</v>
      </c>
      <c r="J108" s="390">
        <v>0</v>
      </c>
      <c r="K108" s="390" t="s">
        <v>914</v>
      </c>
      <c r="L108" s="390" t="s">
        <v>914</v>
      </c>
      <c r="M108" s="390" t="s">
        <v>914</v>
      </c>
      <c r="N108" s="390" t="s">
        <v>914</v>
      </c>
      <c r="O108" s="390" t="s">
        <v>914</v>
      </c>
      <c r="P108" s="390" t="s">
        <v>914</v>
      </c>
      <c r="Q108" s="390" t="s">
        <v>914</v>
      </c>
      <c r="R108" s="390" t="s">
        <v>914</v>
      </c>
      <c r="S108" s="390" t="s">
        <v>914</v>
      </c>
      <c r="T108" s="390" t="s">
        <v>914</v>
      </c>
      <c r="U108" s="390" t="s">
        <v>914</v>
      </c>
      <c r="V108" s="465" t="s">
        <v>914</v>
      </c>
      <c r="W108" s="486" t="s">
        <v>914</v>
      </c>
      <c r="X108" s="594">
        <f t="shared" si="112"/>
        <v>0</v>
      </c>
      <c r="Y108" s="390">
        <v>0</v>
      </c>
      <c r="Z108" s="390">
        <v>0</v>
      </c>
      <c r="AA108" s="390">
        <v>0</v>
      </c>
      <c r="AB108" s="390" t="s">
        <v>914</v>
      </c>
      <c r="AC108" s="390" t="s">
        <v>914</v>
      </c>
      <c r="AD108" s="390" t="s">
        <v>914</v>
      </c>
      <c r="AE108" s="390" t="s">
        <v>914</v>
      </c>
      <c r="AF108" s="390" t="s">
        <v>914</v>
      </c>
      <c r="AG108" s="390" t="s">
        <v>914</v>
      </c>
      <c r="AH108" s="390" t="s">
        <v>914</v>
      </c>
      <c r="AI108" s="390" t="s">
        <v>914</v>
      </c>
      <c r="AJ108" s="390" t="s">
        <v>914</v>
      </c>
      <c r="AK108" s="390" t="s">
        <v>914</v>
      </c>
      <c r="AL108" s="390" t="s">
        <v>914</v>
      </c>
      <c r="AM108" s="465" t="s">
        <v>914</v>
      </c>
      <c r="AN108" s="519">
        <f t="shared" si="113"/>
        <v>0</v>
      </c>
      <c r="AO108" s="26">
        <v>0</v>
      </c>
      <c r="AP108" s="26">
        <v>0</v>
      </c>
      <c r="AQ108" s="26">
        <v>0</v>
      </c>
      <c r="AR108" s="32"/>
      <c r="AS108" s="32"/>
      <c r="AT108" s="32"/>
      <c r="AU108" s="32"/>
      <c r="AV108" s="32"/>
      <c r="AW108" s="32"/>
      <c r="AX108" s="32"/>
      <c r="AY108" s="32"/>
      <c r="AZ108" s="32"/>
      <c r="BA108" s="32"/>
      <c r="BB108" s="32"/>
      <c r="BC108" s="33"/>
      <c r="BD108" s="114"/>
      <c r="BE108" s="519">
        <f t="shared" si="114"/>
        <v>0</v>
      </c>
      <c r="BF108" s="26">
        <v>0</v>
      </c>
      <c r="BG108" s="26">
        <v>0</v>
      </c>
      <c r="BH108" s="26">
        <v>0</v>
      </c>
      <c r="BI108" s="32"/>
      <c r="BJ108" s="32"/>
      <c r="BK108" s="32"/>
      <c r="BL108" s="32"/>
      <c r="BM108" s="32"/>
      <c r="BN108" s="32"/>
      <c r="BO108" s="32"/>
      <c r="BP108" s="32"/>
      <c r="BQ108" s="32"/>
      <c r="BR108" s="32"/>
      <c r="BS108" s="32"/>
      <c r="BT108" s="33"/>
      <c r="BU108" s="72"/>
      <c r="BV108" s="184">
        <f t="shared" si="115"/>
        <v>0</v>
      </c>
      <c r="BW108" s="98" t="s">
        <v>390</v>
      </c>
      <c r="BX108" s="99" t="s">
        <v>390</v>
      </c>
    </row>
    <row r="109" spans="2:76" ht="15.75" customHeight="1" x14ac:dyDescent="0.25">
      <c r="B109" s="870" t="s">
        <v>268</v>
      </c>
      <c r="C109" s="871"/>
      <c r="D109" s="501"/>
      <c r="E109" s="151" t="s">
        <v>229</v>
      </c>
      <c r="F109" s="152"/>
      <c r="G109" s="527">
        <f>SUM(G110:G111)</f>
        <v>0</v>
      </c>
      <c r="H109" s="558">
        <f t="shared" ref="H109:W109" si="116">SUM(H110:H111)</f>
        <v>0</v>
      </c>
      <c r="I109" s="558">
        <f t="shared" si="116"/>
        <v>0</v>
      </c>
      <c r="J109" s="558">
        <f t="shared" si="116"/>
        <v>0</v>
      </c>
      <c r="K109" s="558">
        <f t="shared" si="116"/>
        <v>0</v>
      </c>
      <c r="L109" s="558">
        <f t="shared" si="116"/>
        <v>0</v>
      </c>
      <c r="M109" s="558">
        <f t="shared" ref="M109:T109" si="117">SUM(M110:M111)</f>
        <v>0</v>
      </c>
      <c r="N109" s="558">
        <f t="shared" si="117"/>
        <v>0</v>
      </c>
      <c r="O109" s="558">
        <f t="shared" si="117"/>
        <v>0</v>
      </c>
      <c r="P109" s="558">
        <f t="shared" si="117"/>
        <v>0</v>
      </c>
      <c r="Q109" s="558">
        <f t="shared" si="117"/>
        <v>0</v>
      </c>
      <c r="R109" s="558">
        <f t="shared" si="117"/>
        <v>0</v>
      </c>
      <c r="S109" s="558">
        <f t="shared" si="117"/>
        <v>0</v>
      </c>
      <c r="T109" s="558">
        <f t="shared" si="117"/>
        <v>0</v>
      </c>
      <c r="U109" s="558">
        <f t="shared" si="116"/>
        <v>0</v>
      </c>
      <c r="V109" s="587">
        <f t="shared" si="116"/>
        <v>0</v>
      </c>
      <c r="W109" s="587">
        <f t="shared" si="116"/>
        <v>0</v>
      </c>
      <c r="X109" s="588">
        <f>SUM(X110:X111)</f>
        <v>0</v>
      </c>
      <c r="Y109" s="589">
        <f t="shared" ref="Y109:AM109" si="118">SUM(Y110:Y111)</f>
        <v>0</v>
      </c>
      <c r="Z109" s="589">
        <f t="shared" si="118"/>
        <v>0</v>
      </c>
      <c r="AA109" s="589">
        <f t="shared" si="118"/>
        <v>0</v>
      </c>
      <c r="AB109" s="589">
        <f t="shared" si="118"/>
        <v>0</v>
      </c>
      <c r="AC109" s="589">
        <f t="shared" si="118"/>
        <v>0</v>
      </c>
      <c r="AD109" s="589">
        <f t="shared" si="118"/>
        <v>0</v>
      </c>
      <c r="AE109" s="589">
        <f t="shared" si="118"/>
        <v>0</v>
      </c>
      <c r="AF109" s="589">
        <f t="shared" si="118"/>
        <v>0</v>
      </c>
      <c r="AG109" s="589">
        <f t="shared" si="118"/>
        <v>0</v>
      </c>
      <c r="AH109" s="589">
        <f t="shared" si="118"/>
        <v>0</v>
      </c>
      <c r="AI109" s="589">
        <f t="shared" si="118"/>
        <v>0</v>
      </c>
      <c r="AJ109" s="589">
        <f t="shared" si="118"/>
        <v>0</v>
      </c>
      <c r="AK109" s="589">
        <f t="shared" si="118"/>
        <v>0</v>
      </c>
      <c r="AL109" s="589">
        <f t="shared" si="118"/>
        <v>0</v>
      </c>
      <c r="AM109" s="587">
        <f t="shared" si="118"/>
        <v>0</v>
      </c>
      <c r="AN109" s="518">
        <f>SUM(AN110:AN111)</f>
        <v>0</v>
      </c>
      <c r="AO109" s="560">
        <f t="shared" ref="AO109:BC109" si="119">SUM(AO110:AO111)</f>
        <v>0</v>
      </c>
      <c r="AP109" s="560">
        <f t="shared" si="119"/>
        <v>0</v>
      </c>
      <c r="AQ109" s="560">
        <f t="shared" si="119"/>
        <v>0</v>
      </c>
      <c r="AR109" s="560">
        <f t="shared" si="119"/>
        <v>0</v>
      </c>
      <c r="AS109" s="560">
        <f t="shared" ref="AS109:AZ109" si="120">SUM(AS110:AS111)</f>
        <v>0</v>
      </c>
      <c r="AT109" s="560">
        <f t="shared" si="120"/>
        <v>0</v>
      </c>
      <c r="AU109" s="560">
        <f t="shared" si="120"/>
        <v>0</v>
      </c>
      <c r="AV109" s="560">
        <f t="shared" si="120"/>
        <v>0</v>
      </c>
      <c r="AW109" s="560">
        <f t="shared" si="120"/>
        <v>0</v>
      </c>
      <c r="AX109" s="560">
        <f t="shared" si="120"/>
        <v>0</v>
      </c>
      <c r="AY109" s="560">
        <f t="shared" si="120"/>
        <v>0</v>
      </c>
      <c r="AZ109" s="560">
        <f t="shared" si="120"/>
        <v>0</v>
      </c>
      <c r="BA109" s="560">
        <f t="shared" si="119"/>
        <v>0</v>
      </c>
      <c r="BB109" s="560">
        <f t="shared" si="119"/>
        <v>0</v>
      </c>
      <c r="BC109" s="561">
        <f t="shared" si="119"/>
        <v>0</v>
      </c>
      <c r="BD109" s="590"/>
      <c r="BE109" s="518">
        <f>SUM(BE110:BE111)</f>
        <v>0</v>
      </c>
      <c r="BF109" s="560">
        <f t="shared" ref="BF109:BT109" si="121">SUM(BF110:BF111)</f>
        <v>0</v>
      </c>
      <c r="BG109" s="560">
        <f t="shared" si="121"/>
        <v>0</v>
      </c>
      <c r="BH109" s="560">
        <f t="shared" si="121"/>
        <v>0</v>
      </c>
      <c r="BI109" s="560">
        <f t="shared" si="121"/>
        <v>0</v>
      </c>
      <c r="BJ109" s="560">
        <f t="shared" ref="BJ109:BQ109" si="122">SUM(BJ110:BJ111)</f>
        <v>0</v>
      </c>
      <c r="BK109" s="560">
        <f t="shared" si="122"/>
        <v>0</v>
      </c>
      <c r="BL109" s="560">
        <f t="shared" si="122"/>
        <v>0</v>
      </c>
      <c r="BM109" s="560">
        <f t="shared" si="122"/>
        <v>0</v>
      </c>
      <c r="BN109" s="560">
        <f t="shared" si="122"/>
        <v>0</v>
      </c>
      <c r="BO109" s="560">
        <f t="shared" si="122"/>
        <v>0</v>
      </c>
      <c r="BP109" s="560">
        <f t="shared" si="122"/>
        <v>0</v>
      </c>
      <c r="BQ109" s="560">
        <f t="shared" si="122"/>
        <v>0</v>
      </c>
      <c r="BR109" s="560">
        <f t="shared" si="121"/>
        <v>0</v>
      </c>
      <c r="BS109" s="560">
        <f t="shared" si="121"/>
        <v>0</v>
      </c>
      <c r="BT109" s="561">
        <f t="shared" si="121"/>
        <v>0</v>
      </c>
      <c r="BU109" s="591"/>
      <c r="BV109" s="186">
        <f t="shared" si="115"/>
        <v>0</v>
      </c>
      <c r="BW109" s="81">
        <v>0</v>
      </c>
      <c r="BX109" s="81">
        <v>0</v>
      </c>
    </row>
    <row r="110" spans="2:76" ht="25.5" x14ac:dyDescent="0.25">
      <c r="B110" s="894" t="s">
        <v>5</v>
      </c>
      <c r="C110" s="167" t="s">
        <v>149</v>
      </c>
      <c r="D110" s="167"/>
      <c r="E110" s="897" t="s">
        <v>229</v>
      </c>
      <c r="F110" s="152" t="s">
        <v>56</v>
      </c>
      <c r="G110" s="531">
        <f>SUM(H110:W110)</f>
        <v>0</v>
      </c>
      <c r="H110" s="390">
        <v>0</v>
      </c>
      <c r="I110" s="390">
        <v>0</v>
      </c>
      <c r="J110" s="390">
        <v>0</v>
      </c>
      <c r="K110" s="390" t="s">
        <v>914</v>
      </c>
      <c r="L110" s="390" t="s">
        <v>914</v>
      </c>
      <c r="M110" s="390" t="s">
        <v>914</v>
      </c>
      <c r="N110" s="390" t="s">
        <v>914</v>
      </c>
      <c r="O110" s="390" t="s">
        <v>914</v>
      </c>
      <c r="P110" s="390" t="s">
        <v>914</v>
      </c>
      <c r="Q110" s="390" t="s">
        <v>914</v>
      </c>
      <c r="R110" s="390" t="s">
        <v>914</v>
      </c>
      <c r="S110" s="390" t="s">
        <v>914</v>
      </c>
      <c r="T110" s="390" t="s">
        <v>914</v>
      </c>
      <c r="U110" s="390" t="s">
        <v>914</v>
      </c>
      <c r="V110" s="465" t="s">
        <v>914</v>
      </c>
      <c r="W110" s="486" t="s">
        <v>914</v>
      </c>
      <c r="X110" s="594">
        <f t="shared" ref="X110:X111" si="123">SUM(Y110:AM110)</f>
        <v>0</v>
      </c>
      <c r="Y110" s="390">
        <v>0</v>
      </c>
      <c r="Z110" s="390">
        <v>0</v>
      </c>
      <c r="AA110" s="390">
        <v>0</v>
      </c>
      <c r="AB110" s="390" t="s">
        <v>914</v>
      </c>
      <c r="AC110" s="390" t="s">
        <v>914</v>
      </c>
      <c r="AD110" s="390" t="s">
        <v>914</v>
      </c>
      <c r="AE110" s="390" t="s">
        <v>914</v>
      </c>
      <c r="AF110" s="390" t="s">
        <v>914</v>
      </c>
      <c r="AG110" s="390" t="s">
        <v>914</v>
      </c>
      <c r="AH110" s="390" t="s">
        <v>914</v>
      </c>
      <c r="AI110" s="390" t="s">
        <v>914</v>
      </c>
      <c r="AJ110" s="390" t="s">
        <v>914</v>
      </c>
      <c r="AK110" s="390" t="s">
        <v>914</v>
      </c>
      <c r="AL110" s="390" t="s">
        <v>914</v>
      </c>
      <c r="AM110" s="465" t="s">
        <v>914</v>
      </c>
      <c r="AN110" s="519">
        <f t="shared" ref="AN110:AN111" si="124">SUM(AO110:BC110)</f>
        <v>0</v>
      </c>
      <c r="AO110" s="26">
        <v>0</v>
      </c>
      <c r="AP110" s="26">
        <v>0</v>
      </c>
      <c r="AQ110" s="26">
        <v>0</v>
      </c>
      <c r="AR110" s="32"/>
      <c r="AS110" s="32"/>
      <c r="AT110" s="32"/>
      <c r="AU110" s="32"/>
      <c r="AV110" s="32"/>
      <c r="AW110" s="32"/>
      <c r="AX110" s="32"/>
      <c r="AY110" s="32"/>
      <c r="AZ110" s="32"/>
      <c r="BA110" s="32"/>
      <c r="BB110" s="32"/>
      <c r="BC110" s="33"/>
      <c r="BD110" s="114"/>
      <c r="BE110" s="519">
        <f t="shared" ref="BE110:BE111" si="125">SUM(BF110:BT110)</f>
        <v>0</v>
      </c>
      <c r="BF110" s="26">
        <v>0</v>
      </c>
      <c r="BG110" s="26">
        <v>0</v>
      </c>
      <c r="BH110" s="26">
        <v>0</v>
      </c>
      <c r="BI110" s="32"/>
      <c r="BJ110" s="32"/>
      <c r="BK110" s="32"/>
      <c r="BL110" s="32"/>
      <c r="BM110" s="32"/>
      <c r="BN110" s="32"/>
      <c r="BO110" s="32"/>
      <c r="BP110" s="32"/>
      <c r="BQ110" s="32"/>
      <c r="BR110" s="32"/>
      <c r="BS110" s="32"/>
      <c r="BT110" s="33"/>
      <c r="BU110" s="72"/>
      <c r="BV110" s="184">
        <f t="shared" si="115"/>
        <v>0</v>
      </c>
      <c r="BW110" s="98" t="s">
        <v>390</v>
      </c>
      <c r="BX110" s="99" t="s">
        <v>390</v>
      </c>
    </row>
    <row r="111" spans="2:76" x14ac:dyDescent="0.25">
      <c r="B111" s="896"/>
      <c r="C111" s="167" t="s">
        <v>23</v>
      </c>
      <c r="D111" s="167"/>
      <c r="E111" s="899"/>
      <c r="F111" s="152"/>
      <c r="G111" s="531">
        <f>SUM(H111:W111)</f>
        <v>0</v>
      </c>
      <c r="H111" s="390">
        <v>0</v>
      </c>
      <c r="I111" s="390">
        <v>0</v>
      </c>
      <c r="J111" s="390">
        <v>0</v>
      </c>
      <c r="K111" s="390" t="s">
        <v>914</v>
      </c>
      <c r="L111" s="390" t="s">
        <v>914</v>
      </c>
      <c r="M111" s="390" t="s">
        <v>914</v>
      </c>
      <c r="N111" s="390" t="s">
        <v>914</v>
      </c>
      <c r="O111" s="390" t="s">
        <v>914</v>
      </c>
      <c r="P111" s="390" t="s">
        <v>914</v>
      </c>
      <c r="Q111" s="390" t="s">
        <v>914</v>
      </c>
      <c r="R111" s="390" t="s">
        <v>914</v>
      </c>
      <c r="S111" s="391" t="s">
        <v>914</v>
      </c>
      <c r="T111" s="390" t="s">
        <v>914</v>
      </c>
      <c r="U111" s="390" t="s">
        <v>914</v>
      </c>
      <c r="V111" s="465" t="s">
        <v>914</v>
      </c>
      <c r="W111" s="486" t="s">
        <v>914</v>
      </c>
      <c r="X111" s="594">
        <f t="shared" si="123"/>
        <v>0</v>
      </c>
      <c r="Y111" s="390">
        <v>0</v>
      </c>
      <c r="Z111" s="390">
        <v>0</v>
      </c>
      <c r="AA111" s="390">
        <v>0</v>
      </c>
      <c r="AB111" s="390" t="s">
        <v>914</v>
      </c>
      <c r="AC111" s="390" t="s">
        <v>914</v>
      </c>
      <c r="AD111" s="390" t="s">
        <v>914</v>
      </c>
      <c r="AE111" s="390" t="s">
        <v>914</v>
      </c>
      <c r="AF111" s="390" t="s">
        <v>914</v>
      </c>
      <c r="AG111" s="390" t="s">
        <v>914</v>
      </c>
      <c r="AH111" s="390" t="s">
        <v>914</v>
      </c>
      <c r="AI111" s="390" t="s">
        <v>914</v>
      </c>
      <c r="AJ111" s="390" t="s">
        <v>914</v>
      </c>
      <c r="AK111" s="391" t="s">
        <v>914</v>
      </c>
      <c r="AL111" s="390" t="s">
        <v>914</v>
      </c>
      <c r="AM111" s="465" t="s">
        <v>914</v>
      </c>
      <c r="AN111" s="519">
        <f t="shared" si="124"/>
        <v>0</v>
      </c>
      <c r="AO111" s="26">
        <v>0</v>
      </c>
      <c r="AP111" s="26">
        <v>0</v>
      </c>
      <c r="AQ111" s="26">
        <v>0</v>
      </c>
      <c r="AR111" s="32"/>
      <c r="AS111" s="32"/>
      <c r="AT111" s="32"/>
      <c r="AU111" s="32"/>
      <c r="AV111" s="32"/>
      <c r="AW111" s="32"/>
      <c r="AX111" s="32"/>
      <c r="AY111" s="32"/>
      <c r="AZ111" s="32"/>
      <c r="BA111" s="32"/>
      <c r="BB111" s="32"/>
      <c r="BC111" s="33"/>
      <c r="BD111" s="114"/>
      <c r="BE111" s="519">
        <f t="shared" si="125"/>
        <v>0</v>
      </c>
      <c r="BF111" s="26">
        <v>0</v>
      </c>
      <c r="BG111" s="26">
        <v>0</v>
      </c>
      <c r="BH111" s="26">
        <v>0</v>
      </c>
      <c r="BI111" s="32"/>
      <c r="BJ111" s="32"/>
      <c r="BK111" s="32"/>
      <c r="BL111" s="32"/>
      <c r="BM111" s="32"/>
      <c r="BN111" s="32"/>
      <c r="BO111" s="32"/>
      <c r="BP111" s="32"/>
      <c r="BQ111" s="32"/>
      <c r="BR111" s="32"/>
      <c r="BS111" s="32"/>
      <c r="BT111" s="33"/>
      <c r="BU111" s="72"/>
      <c r="BV111" s="184">
        <f t="shared" si="115"/>
        <v>0</v>
      </c>
      <c r="BW111" s="98" t="s">
        <v>390</v>
      </c>
      <c r="BX111" s="99" t="s">
        <v>390</v>
      </c>
    </row>
    <row r="112" spans="2:76" ht="15.75" customHeight="1" x14ac:dyDescent="0.25">
      <c r="B112" s="870" t="s">
        <v>269</v>
      </c>
      <c r="C112" s="871"/>
      <c r="D112" s="501"/>
      <c r="E112" s="151" t="s">
        <v>230</v>
      </c>
      <c r="F112" s="152"/>
      <c r="G112" s="527">
        <f>SUM(G113:G118)</f>
        <v>4810.5</v>
      </c>
      <c r="H112" s="558">
        <f>SUM(H113:H118)</f>
        <v>4439.58</v>
      </c>
      <c r="I112" s="558">
        <f t="shared" ref="I112:W112" si="126">SUM(I113:I118)</f>
        <v>370.92</v>
      </c>
      <c r="J112" s="558">
        <f t="shared" si="126"/>
        <v>0</v>
      </c>
      <c r="K112" s="558">
        <f t="shared" si="126"/>
        <v>0</v>
      </c>
      <c r="L112" s="558">
        <f t="shared" si="126"/>
        <v>0</v>
      </c>
      <c r="M112" s="558">
        <f t="shared" si="126"/>
        <v>0</v>
      </c>
      <c r="N112" s="558">
        <f t="shared" si="126"/>
        <v>0</v>
      </c>
      <c r="O112" s="558">
        <f t="shared" si="126"/>
        <v>0</v>
      </c>
      <c r="P112" s="558">
        <f t="shared" si="126"/>
        <v>0</v>
      </c>
      <c r="Q112" s="558">
        <f t="shared" si="126"/>
        <v>0</v>
      </c>
      <c r="R112" s="558">
        <f t="shared" si="126"/>
        <v>0</v>
      </c>
      <c r="S112" s="558">
        <f t="shared" si="126"/>
        <v>0</v>
      </c>
      <c r="T112" s="558">
        <f t="shared" si="126"/>
        <v>0</v>
      </c>
      <c r="U112" s="558">
        <f t="shared" si="126"/>
        <v>0</v>
      </c>
      <c r="V112" s="587">
        <f t="shared" si="126"/>
        <v>0</v>
      </c>
      <c r="W112" s="587">
        <f t="shared" si="126"/>
        <v>0</v>
      </c>
      <c r="X112" s="588">
        <f>SUM(X113:X118)</f>
        <v>5000</v>
      </c>
      <c r="Y112" s="589">
        <f t="shared" ref="Y112:AM112" si="127">SUM(Y113:Y118)</f>
        <v>4000</v>
      </c>
      <c r="Z112" s="589">
        <f t="shared" si="127"/>
        <v>1000</v>
      </c>
      <c r="AA112" s="589">
        <f t="shared" si="127"/>
        <v>0</v>
      </c>
      <c r="AB112" s="589">
        <f t="shared" si="127"/>
        <v>0</v>
      </c>
      <c r="AC112" s="589">
        <f t="shared" si="127"/>
        <v>0</v>
      </c>
      <c r="AD112" s="589">
        <f t="shared" si="127"/>
        <v>0</v>
      </c>
      <c r="AE112" s="589">
        <f t="shared" si="127"/>
        <v>0</v>
      </c>
      <c r="AF112" s="589">
        <f t="shared" si="127"/>
        <v>0</v>
      </c>
      <c r="AG112" s="589">
        <f t="shared" si="127"/>
        <v>0</v>
      </c>
      <c r="AH112" s="589">
        <f t="shared" si="127"/>
        <v>0</v>
      </c>
      <c r="AI112" s="589">
        <f t="shared" si="127"/>
        <v>0</v>
      </c>
      <c r="AJ112" s="589">
        <f t="shared" si="127"/>
        <v>0</v>
      </c>
      <c r="AK112" s="589">
        <f t="shared" si="127"/>
        <v>0</v>
      </c>
      <c r="AL112" s="589">
        <f t="shared" si="127"/>
        <v>0</v>
      </c>
      <c r="AM112" s="587">
        <f t="shared" si="127"/>
        <v>0</v>
      </c>
      <c r="AN112" s="518">
        <f>SUM(AN113:AN118)</f>
        <v>5000</v>
      </c>
      <c r="AO112" s="560">
        <f t="shared" ref="AO112:BC112" si="128">SUM(AO113:AO118)</f>
        <v>4000</v>
      </c>
      <c r="AP112" s="560">
        <f t="shared" si="128"/>
        <v>1000</v>
      </c>
      <c r="AQ112" s="560">
        <f t="shared" si="128"/>
        <v>0</v>
      </c>
      <c r="AR112" s="560">
        <f t="shared" si="128"/>
        <v>0</v>
      </c>
      <c r="AS112" s="560">
        <f t="shared" ref="AS112:AZ112" si="129">SUM(AS113:AS118)</f>
        <v>0</v>
      </c>
      <c r="AT112" s="560">
        <f t="shared" si="129"/>
        <v>0</v>
      </c>
      <c r="AU112" s="560">
        <f t="shared" si="129"/>
        <v>0</v>
      </c>
      <c r="AV112" s="560">
        <f t="shared" si="129"/>
        <v>0</v>
      </c>
      <c r="AW112" s="560">
        <f t="shared" si="129"/>
        <v>0</v>
      </c>
      <c r="AX112" s="560">
        <f t="shared" si="129"/>
        <v>0</v>
      </c>
      <c r="AY112" s="560">
        <f t="shared" si="129"/>
        <v>0</v>
      </c>
      <c r="AZ112" s="560">
        <f t="shared" si="129"/>
        <v>0</v>
      </c>
      <c r="BA112" s="560">
        <f t="shared" si="128"/>
        <v>0</v>
      </c>
      <c r="BB112" s="560">
        <f t="shared" si="128"/>
        <v>0</v>
      </c>
      <c r="BC112" s="561">
        <f t="shared" si="128"/>
        <v>0</v>
      </c>
      <c r="BD112" s="590"/>
      <c r="BE112" s="518">
        <f>SUM(BE113:BE118)</f>
        <v>6000</v>
      </c>
      <c r="BF112" s="560">
        <f t="shared" ref="BF112:BT112" si="130">SUM(BF113:BF118)</f>
        <v>5000</v>
      </c>
      <c r="BG112" s="560">
        <f t="shared" si="130"/>
        <v>1000</v>
      </c>
      <c r="BH112" s="560">
        <f t="shared" si="130"/>
        <v>0</v>
      </c>
      <c r="BI112" s="560">
        <f t="shared" si="130"/>
        <v>0</v>
      </c>
      <c r="BJ112" s="560">
        <f t="shared" ref="BJ112:BQ112" si="131">SUM(BJ113:BJ118)</f>
        <v>0</v>
      </c>
      <c r="BK112" s="560">
        <f t="shared" si="131"/>
        <v>0</v>
      </c>
      <c r="BL112" s="560">
        <f t="shared" si="131"/>
        <v>0</v>
      </c>
      <c r="BM112" s="560">
        <f t="shared" si="131"/>
        <v>0</v>
      </c>
      <c r="BN112" s="560">
        <f t="shared" si="131"/>
        <v>0</v>
      </c>
      <c r="BO112" s="560">
        <f t="shared" si="131"/>
        <v>0</v>
      </c>
      <c r="BP112" s="560">
        <f t="shared" si="131"/>
        <v>0</v>
      </c>
      <c r="BQ112" s="560">
        <f t="shared" si="131"/>
        <v>0</v>
      </c>
      <c r="BR112" s="560">
        <f t="shared" si="130"/>
        <v>0</v>
      </c>
      <c r="BS112" s="560">
        <f t="shared" si="130"/>
        <v>0</v>
      </c>
      <c r="BT112" s="561">
        <f t="shared" si="130"/>
        <v>0</v>
      </c>
      <c r="BU112" s="591"/>
      <c r="BV112" s="186">
        <f t="shared" si="115"/>
        <v>1189.5</v>
      </c>
      <c r="BW112" s="81">
        <v>6000</v>
      </c>
      <c r="BX112" s="81">
        <v>6000</v>
      </c>
    </row>
    <row r="113" spans="2:76" x14ac:dyDescent="0.25">
      <c r="B113" s="894" t="s">
        <v>5</v>
      </c>
      <c r="C113" s="167" t="s">
        <v>150</v>
      </c>
      <c r="D113" s="167"/>
      <c r="E113" s="897" t="s">
        <v>230</v>
      </c>
      <c r="F113" s="152" t="s">
        <v>56</v>
      </c>
      <c r="G113" s="531">
        <f t="shared" ref="G113:G118" si="132">SUM(H113:W113)</f>
        <v>2380.1999999999998</v>
      </c>
      <c r="H113" s="390">
        <v>2329.6</v>
      </c>
      <c r="I113" s="390">
        <v>50.6</v>
      </c>
      <c r="J113" s="390">
        <v>0</v>
      </c>
      <c r="K113" s="390" t="s">
        <v>914</v>
      </c>
      <c r="L113" s="390" t="s">
        <v>914</v>
      </c>
      <c r="M113" s="390" t="s">
        <v>914</v>
      </c>
      <c r="N113" s="390" t="s">
        <v>914</v>
      </c>
      <c r="O113" s="390" t="s">
        <v>914</v>
      </c>
      <c r="P113" s="390" t="s">
        <v>914</v>
      </c>
      <c r="Q113" s="390" t="s">
        <v>914</v>
      </c>
      <c r="R113" s="390" t="s">
        <v>914</v>
      </c>
      <c r="S113" s="390" t="s">
        <v>914</v>
      </c>
      <c r="T113" s="390" t="s">
        <v>914</v>
      </c>
      <c r="U113" s="390" t="s">
        <v>914</v>
      </c>
      <c r="V113" s="465" t="s">
        <v>914</v>
      </c>
      <c r="W113" s="486" t="s">
        <v>914</v>
      </c>
      <c r="X113" s="594">
        <f t="shared" ref="X113:X118" si="133">SUM(Y113:AM113)</f>
        <v>2000</v>
      </c>
      <c r="Y113" s="390">
        <v>2000</v>
      </c>
      <c r="Z113" s="390">
        <v>0</v>
      </c>
      <c r="AA113" s="390">
        <v>0</v>
      </c>
      <c r="AB113" s="390" t="s">
        <v>914</v>
      </c>
      <c r="AC113" s="390" t="s">
        <v>914</v>
      </c>
      <c r="AD113" s="390" t="s">
        <v>914</v>
      </c>
      <c r="AE113" s="390" t="s">
        <v>914</v>
      </c>
      <c r="AF113" s="390" t="s">
        <v>914</v>
      </c>
      <c r="AG113" s="390" t="s">
        <v>914</v>
      </c>
      <c r="AH113" s="390" t="s">
        <v>914</v>
      </c>
      <c r="AI113" s="390" t="s">
        <v>914</v>
      </c>
      <c r="AJ113" s="390" t="s">
        <v>914</v>
      </c>
      <c r="AK113" s="390" t="s">
        <v>914</v>
      </c>
      <c r="AL113" s="390" t="s">
        <v>914</v>
      </c>
      <c r="AM113" s="465" t="s">
        <v>914</v>
      </c>
      <c r="AN113" s="519">
        <f t="shared" ref="AN113:AN118" si="134">SUM(AO113:BC113)</f>
        <v>2000</v>
      </c>
      <c r="AO113" s="26">
        <v>2000</v>
      </c>
      <c r="AP113" s="26">
        <v>0</v>
      </c>
      <c r="AQ113" s="26">
        <v>0</v>
      </c>
      <c r="AR113" s="32"/>
      <c r="AS113" s="32"/>
      <c r="AT113" s="32"/>
      <c r="AU113" s="32"/>
      <c r="AV113" s="32"/>
      <c r="AW113" s="32"/>
      <c r="AX113" s="32"/>
      <c r="AY113" s="32"/>
      <c r="AZ113" s="32"/>
      <c r="BA113" s="32"/>
      <c r="BB113" s="32"/>
      <c r="BC113" s="33"/>
      <c r="BD113" s="114"/>
      <c r="BE113" s="519">
        <f t="shared" ref="BE113:BE118" si="135">SUM(BF113:BT113)</f>
        <v>3000</v>
      </c>
      <c r="BF113" s="26">
        <v>3000</v>
      </c>
      <c r="BG113" s="26">
        <v>0</v>
      </c>
      <c r="BH113" s="26">
        <v>0</v>
      </c>
      <c r="BI113" s="32"/>
      <c r="BJ113" s="32"/>
      <c r="BK113" s="32"/>
      <c r="BL113" s="32"/>
      <c r="BM113" s="32"/>
      <c r="BN113" s="32"/>
      <c r="BO113" s="32"/>
      <c r="BP113" s="32"/>
      <c r="BQ113" s="32"/>
      <c r="BR113" s="32"/>
      <c r="BS113" s="32"/>
      <c r="BT113" s="33"/>
      <c r="BU113" s="72"/>
      <c r="BV113" s="184">
        <f t="shared" si="115"/>
        <v>619.80000000000018</v>
      </c>
      <c r="BW113" s="98" t="s">
        <v>390</v>
      </c>
      <c r="BX113" s="99" t="s">
        <v>390</v>
      </c>
    </row>
    <row r="114" spans="2:76" ht="25.5" x14ac:dyDescent="0.25">
      <c r="B114" s="895"/>
      <c r="C114" s="167" t="s">
        <v>151</v>
      </c>
      <c r="D114" s="167"/>
      <c r="E114" s="898"/>
      <c r="F114" s="152" t="s">
        <v>62</v>
      </c>
      <c r="G114" s="531">
        <f t="shared" si="132"/>
        <v>2430.3000000000002</v>
      </c>
      <c r="H114" s="390">
        <v>2109.98</v>
      </c>
      <c r="I114" s="390">
        <v>320.32</v>
      </c>
      <c r="J114" s="390">
        <v>0</v>
      </c>
      <c r="K114" s="390" t="s">
        <v>914</v>
      </c>
      <c r="L114" s="390" t="s">
        <v>914</v>
      </c>
      <c r="M114" s="390" t="s">
        <v>914</v>
      </c>
      <c r="N114" s="390" t="s">
        <v>914</v>
      </c>
      <c r="O114" s="390" t="s">
        <v>914</v>
      </c>
      <c r="P114" s="390" t="s">
        <v>914</v>
      </c>
      <c r="Q114" s="390" t="s">
        <v>914</v>
      </c>
      <c r="R114" s="390" t="s">
        <v>914</v>
      </c>
      <c r="S114" s="390" t="s">
        <v>914</v>
      </c>
      <c r="T114" s="390" t="s">
        <v>914</v>
      </c>
      <c r="U114" s="390" t="s">
        <v>914</v>
      </c>
      <c r="V114" s="465" t="s">
        <v>914</v>
      </c>
      <c r="W114" s="486" t="s">
        <v>914</v>
      </c>
      <c r="X114" s="594">
        <f t="shared" si="133"/>
        <v>3000</v>
      </c>
      <c r="Y114" s="390">
        <v>2000</v>
      </c>
      <c r="Z114" s="390">
        <v>1000</v>
      </c>
      <c r="AA114" s="390">
        <v>0</v>
      </c>
      <c r="AB114" s="390" t="s">
        <v>914</v>
      </c>
      <c r="AC114" s="390" t="s">
        <v>914</v>
      </c>
      <c r="AD114" s="390" t="s">
        <v>914</v>
      </c>
      <c r="AE114" s="390" t="s">
        <v>914</v>
      </c>
      <c r="AF114" s="390" t="s">
        <v>914</v>
      </c>
      <c r="AG114" s="390" t="s">
        <v>914</v>
      </c>
      <c r="AH114" s="390" t="s">
        <v>914</v>
      </c>
      <c r="AI114" s="390" t="s">
        <v>914</v>
      </c>
      <c r="AJ114" s="390" t="s">
        <v>914</v>
      </c>
      <c r="AK114" s="390" t="s">
        <v>914</v>
      </c>
      <c r="AL114" s="390" t="s">
        <v>914</v>
      </c>
      <c r="AM114" s="465" t="s">
        <v>914</v>
      </c>
      <c r="AN114" s="519">
        <f t="shared" si="134"/>
        <v>3000</v>
      </c>
      <c r="AO114" s="26">
        <v>2000</v>
      </c>
      <c r="AP114" s="26">
        <v>1000</v>
      </c>
      <c r="AQ114" s="26">
        <v>0</v>
      </c>
      <c r="AR114" s="32"/>
      <c r="AS114" s="32"/>
      <c r="AT114" s="32"/>
      <c r="AU114" s="32"/>
      <c r="AV114" s="32"/>
      <c r="AW114" s="32"/>
      <c r="AX114" s="32"/>
      <c r="AY114" s="32"/>
      <c r="AZ114" s="32"/>
      <c r="BA114" s="32"/>
      <c r="BB114" s="32"/>
      <c r="BC114" s="33"/>
      <c r="BD114" s="114"/>
      <c r="BE114" s="519">
        <f t="shared" si="135"/>
        <v>3000</v>
      </c>
      <c r="BF114" s="26">
        <v>2000</v>
      </c>
      <c r="BG114" s="26">
        <v>1000</v>
      </c>
      <c r="BH114" s="26">
        <v>0</v>
      </c>
      <c r="BI114" s="32"/>
      <c r="BJ114" s="32"/>
      <c r="BK114" s="32"/>
      <c r="BL114" s="32"/>
      <c r="BM114" s="32"/>
      <c r="BN114" s="32"/>
      <c r="BO114" s="32"/>
      <c r="BP114" s="32"/>
      <c r="BQ114" s="32"/>
      <c r="BR114" s="32"/>
      <c r="BS114" s="32"/>
      <c r="BT114" s="33"/>
      <c r="BU114" s="72"/>
      <c r="BV114" s="184">
        <f t="shared" si="115"/>
        <v>569.69999999999982</v>
      </c>
      <c r="BW114" s="98" t="s">
        <v>390</v>
      </c>
      <c r="BX114" s="99" t="s">
        <v>390</v>
      </c>
    </row>
    <row r="115" spans="2:76" x14ac:dyDescent="0.25">
      <c r="B115" s="895"/>
      <c r="C115" s="167" t="s">
        <v>152</v>
      </c>
      <c r="D115" s="167"/>
      <c r="E115" s="898"/>
      <c r="F115" s="152" t="s">
        <v>64</v>
      </c>
      <c r="G115" s="531">
        <f t="shared" si="132"/>
        <v>0</v>
      </c>
      <c r="H115" s="390">
        <v>0</v>
      </c>
      <c r="I115" s="390">
        <v>0</v>
      </c>
      <c r="J115" s="390">
        <v>0</v>
      </c>
      <c r="K115" s="390" t="s">
        <v>914</v>
      </c>
      <c r="L115" s="390" t="s">
        <v>914</v>
      </c>
      <c r="M115" s="390" t="s">
        <v>914</v>
      </c>
      <c r="N115" s="390" t="s">
        <v>914</v>
      </c>
      <c r="O115" s="390" t="s">
        <v>914</v>
      </c>
      <c r="P115" s="390" t="s">
        <v>914</v>
      </c>
      <c r="Q115" s="390" t="s">
        <v>914</v>
      </c>
      <c r="R115" s="390" t="s">
        <v>914</v>
      </c>
      <c r="S115" s="390" t="s">
        <v>914</v>
      </c>
      <c r="T115" s="390" t="s">
        <v>914</v>
      </c>
      <c r="U115" s="390" t="s">
        <v>914</v>
      </c>
      <c r="V115" s="465" t="s">
        <v>914</v>
      </c>
      <c r="W115" s="486" t="s">
        <v>914</v>
      </c>
      <c r="X115" s="594">
        <f t="shared" si="133"/>
        <v>0</v>
      </c>
      <c r="Y115" s="390">
        <v>0</v>
      </c>
      <c r="Z115" s="390">
        <v>0</v>
      </c>
      <c r="AA115" s="390">
        <v>0</v>
      </c>
      <c r="AB115" s="390" t="s">
        <v>914</v>
      </c>
      <c r="AC115" s="390" t="s">
        <v>914</v>
      </c>
      <c r="AD115" s="390" t="s">
        <v>914</v>
      </c>
      <c r="AE115" s="390" t="s">
        <v>914</v>
      </c>
      <c r="AF115" s="390" t="s">
        <v>914</v>
      </c>
      <c r="AG115" s="390" t="s">
        <v>914</v>
      </c>
      <c r="AH115" s="390" t="s">
        <v>914</v>
      </c>
      <c r="AI115" s="390" t="s">
        <v>914</v>
      </c>
      <c r="AJ115" s="390" t="s">
        <v>914</v>
      </c>
      <c r="AK115" s="390" t="s">
        <v>914</v>
      </c>
      <c r="AL115" s="390" t="s">
        <v>914</v>
      </c>
      <c r="AM115" s="465" t="s">
        <v>914</v>
      </c>
      <c r="AN115" s="519">
        <f t="shared" si="134"/>
        <v>0</v>
      </c>
      <c r="AO115" s="26">
        <v>0</v>
      </c>
      <c r="AP115" s="26">
        <v>0</v>
      </c>
      <c r="AQ115" s="26">
        <v>0</v>
      </c>
      <c r="AR115" s="32"/>
      <c r="AS115" s="32"/>
      <c r="AT115" s="32"/>
      <c r="AU115" s="32"/>
      <c r="AV115" s="32"/>
      <c r="AW115" s="32"/>
      <c r="AX115" s="32"/>
      <c r="AY115" s="32"/>
      <c r="AZ115" s="32"/>
      <c r="BA115" s="32"/>
      <c r="BB115" s="32"/>
      <c r="BC115" s="33"/>
      <c r="BD115" s="114"/>
      <c r="BE115" s="519">
        <f t="shared" si="135"/>
        <v>0</v>
      </c>
      <c r="BF115" s="26">
        <v>0</v>
      </c>
      <c r="BG115" s="26">
        <v>0</v>
      </c>
      <c r="BH115" s="26">
        <v>0</v>
      </c>
      <c r="BI115" s="32"/>
      <c r="BJ115" s="32"/>
      <c r="BK115" s="32"/>
      <c r="BL115" s="32"/>
      <c r="BM115" s="32"/>
      <c r="BN115" s="32"/>
      <c r="BO115" s="32"/>
      <c r="BP115" s="32"/>
      <c r="BQ115" s="32"/>
      <c r="BR115" s="32"/>
      <c r="BS115" s="32"/>
      <c r="BT115" s="33"/>
      <c r="BU115" s="72"/>
      <c r="BV115" s="184">
        <f t="shared" si="115"/>
        <v>0</v>
      </c>
      <c r="BW115" s="98" t="s">
        <v>390</v>
      </c>
      <c r="BX115" s="99" t="s">
        <v>390</v>
      </c>
    </row>
    <row r="116" spans="2:76" x14ac:dyDescent="0.25">
      <c r="B116" s="895"/>
      <c r="C116" s="167" t="s">
        <v>153</v>
      </c>
      <c r="D116" s="167"/>
      <c r="E116" s="898"/>
      <c r="F116" s="152" t="s">
        <v>66</v>
      </c>
      <c r="G116" s="531">
        <f t="shared" si="132"/>
        <v>0</v>
      </c>
      <c r="H116" s="390">
        <v>0</v>
      </c>
      <c r="I116" s="390">
        <v>0</v>
      </c>
      <c r="J116" s="390">
        <v>0</v>
      </c>
      <c r="K116" s="390" t="s">
        <v>914</v>
      </c>
      <c r="L116" s="390" t="s">
        <v>914</v>
      </c>
      <c r="M116" s="390" t="s">
        <v>914</v>
      </c>
      <c r="N116" s="390" t="s">
        <v>914</v>
      </c>
      <c r="O116" s="390" t="s">
        <v>914</v>
      </c>
      <c r="P116" s="390" t="s">
        <v>914</v>
      </c>
      <c r="Q116" s="390" t="s">
        <v>914</v>
      </c>
      <c r="R116" s="390" t="s">
        <v>914</v>
      </c>
      <c r="S116" s="390" t="s">
        <v>914</v>
      </c>
      <c r="T116" s="390" t="s">
        <v>914</v>
      </c>
      <c r="U116" s="390" t="s">
        <v>914</v>
      </c>
      <c r="V116" s="465" t="s">
        <v>914</v>
      </c>
      <c r="W116" s="486" t="s">
        <v>914</v>
      </c>
      <c r="X116" s="594">
        <f t="shared" si="133"/>
        <v>0</v>
      </c>
      <c r="Y116" s="390">
        <v>0</v>
      </c>
      <c r="Z116" s="390">
        <v>0</v>
      </c>
      <c r="AA116" s="390">
        <v>0</v>
      </c>
      <c r="AB116" s="390" t="s">
        <v>914</v>
      </c>
      <c r="AC116" s="390" t="s">
        <v>914</v>
      </c>
      <c r="AD116" s="390" t="s">
        <v>914</v>
      </c>
      <c r="AE116" s="390" t="s">
        <v>914</v>
      </c>
      <c r="AF116" s="390" t="s">
        <v>914</v>
      </c>
      <c r="AG116" s="390" t="s">
        <v>914</v>
      </c>
      <c r="AH116" s="390" t="s">
        <v>914</v>
      </c>
      <c r="AI116" s="390" t="s">
        <v>914</v>
      </c>
      <c r="AJ116" s="390" t="s">
        <v>914</v>
      </c>
      <c r="AK116" s="390" t="s">
        <v>914</v>
      </c>
      <c r="AL116" s="390" t="s">
        <v>914</v>
      </c>
      <c r="AM116" s="465" t="s">
        <v>914</v>
      </c>
      <c r="AN116" s="519">
        <f t="shared" si="134"/>
        <v>0</v>
      </c>
      <c r="AO116" s="26">
        <v>0</v>
      </c>
      <c r="AP116" s="26">
        <v>0</v>
      </c>
      <c r="AQ116" s="26">
        <v>0</v>
      </c>
      <c r="AR116" s="32"/>
      <c r="AS116" s="32"/>
      <c r="AT116" s="32"/>
      <c r="AU116" s="32"/>
      <c r="AV116" s="32"/>
      <c r="AW116" s="32"/>
      <c r="AX116" s="32"/>
      <c r="AY116" s="32"/>
      <c r="AZ116" s="32"/>
      <c r="BA116" s="32"/>
      <c r="BB116" s="32"/>
      <c r="BC116" s="33"/>
      <c r="BD116" s="114"/>
      <c r="BE116" s="519">
        <f t="shared" si="135"/>
        <v>0</v>
      </c>
      <c r="BF116" s="26">
        <v>0</v>
      </c>
      <c r="BG116" s="26">
        <v>0</v>
      </c>
      <c r="BH116" s="26">
        <v>0</v>
      </c>
      <c r="BI116" s="32"/>
      <c r="BJ116" s="32"/>
      <c r="BK116" s="32"/>
      <c r="BL116" s="32"/>
      <c r="BM116" s="32"/>
      <c r="BN116" s="32"/>
      <c r="BO116" s="32"/>
      <c r="BP116" s="32"/>
      <c r="BQ116" s="32"/>
      <c r="BR116" s="32"/>
      <c r="BS116" s="32"/>
      <c r="BT116" s="33"/>
      <c r="BU116" s="72"/>
      <c r="BV116" s="184">
        <f t="shared" si="115"/>
        <v>0</v>
      </c>
      <c r="BW116" s="98" t="s">
        <v>390</v>
      </c>
      <c r="BX116" s="99" t="s">
        <v>390</v>
      </c>
    </row>
    <row r="117" spans="2:76" x14ac:dyDescent="0.25">
      <c r="B117" s="895"/>
      <c r="C117" s="167" t="s">
        <v>154</v>
      </c>
      <c r="D117" s="167"/>
      <c r="E117" s="898"/>
      <c r="F117" s="152" t="s">
        <v>68</v>
      </c>
      <c r="G117" s="531">
        <f t="shared" si="132"/>
        <v>0</v>
      </c>
      <c r="H117" s="390">
        <v>0</v>
      </c>
      <c r="I117" s="390">
        <v>0</v>
      </c>
      <c r="J117" s="390">
        <v>0</v>
      </c>
      <c r="K117" s="390" t="s">
        <v>914</v>
      </c>
      <c r="L117" s="390" t="s">
        <v>914</v>
      </c>
      <c r="M117" s="390" t="s">
        <v>914</v>
      </c>
      <c r="N117" s="390" t="s">
        <v>914</v>
      </c>
      <c r="O117" s="390" t="s">
        <v>914</v>
      </c>
      <c r="P117" s="390" t="s">
        <v>914</v>
      </c>
      <c r="Q117" s="390" t="s">
        <v>914</v>
      </c>
      <c r="R117" s="390" t="s">
        <v>914</v>
      </c>
      <c r="S117" s="390" t="s">
        <v>914</v>
      </c>
      <c r="T117" s="390" t="s">
        <v>914</v>
      </c>
      <c r="U117" s="390" t="s">
        <v>914</v>
      </c>
      <c r="V117" s="465" t="s">
        <v>914</v>
      </c>
      <c r="W117" s="486" t="s">
        <v>914</v>
      </c>
      <c r="X117" s="594">
        <f t="shared" si="133"/>
        <v>0</v>
      </c>
      <c r="Y117" s="390">
        <v>0</v>
      </c>
      <c r="Z117" s="390">
        <v>0</v>
      </c>
      <c r="AA117" s="390">
        <v>0</v>
      </c>
      <c r="AB117" s="390" t="s">
        <v>914</v>
      </c>
      <c r="AC117" s="390" t="s">
        <v>914</v>
      </c>
      <c r="AD117" s="390" t="s">
        <v>914</v>
      </c>
      <c r="AE117" s="390" t="s">
        <v>914</v>
      </c>
      <c r="AF117" s="390" t="s">
        <v>914</v>
      </c>
      <c r="AG117" s="390" t="s">
        <v>914</v>
      </c>
      <c r="AH117" s="390" t="s">
        <v>914</v>
      </c>
      <c r="AI117" s="390" t="s">
        <v>914</v>
      </c>
      <c r="AJ117" s="390" t="s">
        <v>914</v>
      </c>
      <c r="AK117" s="390" t="s">
        <v>914</v>
      </c>
      <c r="AL117" s="390" t="s">
        <v>914</v>
      </c>
      <c r="AM117" s="465" t="s">
        <v>914</v>
      </c>
      <c r="AN117" s="519">
        <f t="shared" si="134"/>
        <v>0</v>
      </c>
      <c r="AO117" s="26">
        <v>0</v>
      </c>
      <c r="AP117" s="26">
        <v>0</v>
      </c>
      <c r="AQ117" s="26">
        <v>0</v>
      </c>
      <c r="AR117" s="32"/>
      <c r="AS117" s="32"/>
      <c r="AT117" s="32"/>
      <c r="AU117" s="32"/>
      <c r="AV117" s="32"/>
      <c r="AW117" s="32"/>
      <c r="AX117" s="32"/>
      <c r="AY117" s="32"/>
      <c r="AZ117" s="32"/>
      <c r="BA117" s="32"/>
      <c r="BB117" s="32"/>
      <c r="BC117" s="33"/>
      <c r="BD117" s="114"/>
      <c r="BE117" s="519">
        <f t="shared" si="135"/>
        <v>0</v>
      </c>
      <c r="BF117" s="26">
        <v>0</v>
      </c>
      <c r="BG117" s="26">
        <v>0</v>
      </c>
      <c r="BH117" s="26">
        <v>0</v>
      </c>
      <c r="BI117" s="32"/>
      <c r="BJ117" s="32"/>
      <c r="BK117" s="32"/>
      <c r="BL117" s="32"/>
      <c r="BM117" s="32"/>
      <c r="BN117" s="32"/>
      <c r="BO117" s="32"/>
      <c r="BP117" s="32"/>
      <c r="BQ117" s="32"/>
      <c r="BR117" s="32"/>
      <c r="BS117" s="32"/>
      <c r="BT117" s="33"/>
      <c r="BU117" s="72"/>
      <c r="BV117" s="184">
        <f t="shared" si="115"/>
        <v>0</v>
      </c>
      <c r="BW117" s="98" t="s">
        <v>390</v>
      </c>
      <c r="BX117" s="99" t="s">
        <v>390</v>
      </c>
    </row>
    <row r="118" spans="2:76" x14ac:dyDescent="0.25">
      <c r="B118" s="896"/>
      <c r="C118" s="167" t="s">
        <v>23</v>
      </c>
      <c r="D118" s="167"/>
      <c r="E118" s="899"/>
      <c r="F118" s="152"/>
      <c r="G118" s="531">
        <f t="shared" si="132"/>
        <v>0</v>
      </c>
      <c r="H118" s="390">
        <v>0</v>
      </c>
      <c r="I118" s="390">
        <v>0</v>
      </c>
      <c r="J118" s="390">
        <v>0</v>
      </c>
      <c r="K118" s="390" t="s">
        <v>914</v>
      </c>
      <c r="L118" s="390" t="s">
        <v>914</v>
      </c>
      <c r="M118" s="390" t="s">
        <v>914</v>
      </c>
      <c r="N118" s="390" t="s">
        <v>914</v>
      </c>
      <c r="O118" s="390" t="s">
        <v>914</v>
      </c>
      <c r="P118" s="390" t="s">
        <v>914</v>
      </c>
      <c r="Q118" s="390" t="s">
        <v>914</v>
      </c>
      <c r="R118" s="390" t="s">
        <v>914</v>
      </c>
      <c r="S118" s="390" t="s">
        <v>914</v>
      </c>
      <c r="T118" s="390" t="s">
        <v>914</v>
      </c>
      <c r="U118" s="390" t="s">
        <v>914</v>
      </c>
      <c r="V118" s="465" t="s">
        <v>914</v>
      </c>
      <c r="W118" s="486" t="s">
        <v>914</v>
      </c>
      <c r="X118" s="594">
        <f t="shared" si="133"/>
        <v>0</v>
      </c>
      <c r="Y118" s="390">
        <v>0</v>
      </c>
      <c r="Z118" s="390">
        <v>0</v>
      </c>
      <c r="AA118" s="390">
        <v>0</v>
      </c>
      <c r="AB118" s="390" t="s">
        <v>914</v>
      </c>
      <c r="AC118" s="390" t="s">
        <v>914</v>
      </c>
      <c r="AD118" s="390" t="s">
        <v>914</v>
      </c>
      <c r="AE118" s="390" t="s">
        <v>914</v>
      </c>
      <c r="AF118" s="390" t="s">
        <v>914</v>
      </c>
      <c r="AG118" s="390" t="s">
        <v>914</v>
      </c>
      <c r="AH118" s="390" t="s">
        <v>914</v>
      </c>
      <c r="AI118" s="390" t="s">
        <v>914</v>
      </c>
      <c r="AJ118" s="390" t="s">
        <v>914</v>
      </c>
      <c r="AK118" s="390" t="s">
        <v>914</v>
      </c>
      <c r="AL118" s="390" t="s">
        <v>914</v>
      </c>
      <c r="AM118" s="465" t="s">
        <v>914</v>
      </c>
      <c r="AN118" s="519">
        <f t="shared" si="134"/>
        <v>0</v>
      </c>
      <c r="AO118" s="26">
        <v>0</v>
      </c>
      <c r="AP118" s="26">
        <v>0</v>
      </c>
      <c r="AQ118" s="26">
        <v>0</v>
      </c>
      <c r="AR118" s="32"/>
      <c r="AS118" s="32"/>
      <c r="AT118" s="32"/>
      <c r="AU118" s="32"/>
      <c r="AV118" s="32"/>
      <c r="AW118" s="32"/>
      <c r="AX118" s="32"/>
      <c r="AY118" s="32"/>
      <c r="AZ118" s="32"/>
      <c r="BA118" s="32"/>
      <c r="BB118" s="32"/>
      <c r="BC118" s="33"/>
      <c r="BD118" s="114"/>
      <c r="BE118" s="519">
        <f t="shared" si="135"/>
        <v>0</v>
      </c>
      <c r="BF118" s="26">
        <v>0</v>
      </c>
      <c r="BG118" s="26">
        <v>0</v>
      </c>
      <c r="BH118" s="26">
        <v>0</v>
      </c>
      <c r="BI118" s="32"/>
      <c r="BJ118" s="32"/>
      <c r="BK118" s="32"/>
      <c r="BL118" s="32"/>
      <c r="BM118" s="32"/>
      <c r="BN118" s="32"/>
      <c r="BO118" s="32"/>
      <c r="BP118" s="32"/>
      <c r="BQ118" s="32"/>
      <c r="BR118" s="32"/>
      <c r="BS118" s="32"/>
      <c r="BT118" s="33"/>
      <c r="BU118" s="72"/>
      <c r="BV118" s="184">
        <f t="shared" si="115"/>
        <v>0</v>
      </c>
      <c r="BW118" s="98" t="s">
        <v>390</v>
      </c>
      <c r="BX118" s="99" t="s">
        <v>390</v>
      </c>
    </row>
    <row r="119" spans="2:76" ht="15.75" customHeight="1" x14ac:dyDescent="0.25">
      <c r="B119" s="909" t="s">
        <v>270</v>
      </c>
      <c r="C119" s="910"/>
      <c r="D119" s="512"/>
      <c r="E119" s="151" t="s">
        <v>231</v>
      </c>
      <c r="F119" s="152"/>
      <c r="G119" s="527">
        <f>SUM(G120:G121)</f>
        <v>0</v>
      </c>
      <c r="H119" s="558">
        <f t="shared" ref="H119:W119" si="136">SUM(H120:H121)</f>
        <v>0</v>
      </c>
      <c r="I119" s="558">
        <f t="shared" si="136"/>
        <v>0</v>
      </c>
      <c r="J119" s="558">
        <f t="shared" si="136"/>
        <v>0</v>
      </c>
      <c r="K119" s="558">
        <f t="shared" si="136"/>
        <v>0</v>
      </c>
      <c r="L119" s="558">
        <f t="shared" si="136"/>
        <v>0</v>
      </c>
      <c r="M119" s="558">
        <f t="shared" ref="M119:T119" si="137">SUM(M120:M121)</f>
        <v>0</v>
      </c>
      <c r="N119" s="558">
        <f t="shared" si="137"/>
        <v>0</v>
      </c>
      <c r="O119" s="558">
        <f t="shared" si="137"/>
        <v>0</v>
      </c>
      <c r="P119" s="558">
        <f t="shared" si="137"/>
        <v>0</v>
      </c>
      <c r="Q119" s="558">
        <f t="shared" si="137"/>
        <v>0</v>
      </c>
      <c r="R119" s="558">
        <f t="shared" si="137"/>
        <v>0</v>
      </c>
      <c r="S119" s="558">
        <f t="shared" si="137"/>
        <v>0</v>
      </c>
      <c r="T119" s="558">
        <f t="shared" si="137"/>
        <v>0</v>
      </c>
      <c r="U119" s="558">
        <f t="shared" si="136"/>
        <v>0</v>
      </c>
      <c r="V119" s="587">
        <f t="shared" si="136"/>
        <v>0</v>
      </c>
      <c r="W119" s="587">
        <f t="shared" si="136"/>
        <v>0</v>
      </c>
      <c r="X119" s="588">
        <f>SUM(X120:X121)</f>
        <v>0</v>
      </c>
      <c r="Y119" s="589">
        <f t="shared" ref="Y119:AM119" si="138">SUM(Y120:Y121)</f>
        <v>0</v>
      </c>
      <c r="Z119" s="589">
        <f t="shared" si="138"/>
        <v>0</v>
      </c>
      <c r="AA119" s="589">
        <f t="shared" si="138"/>
        <v>0</v>
      </c>
      <c r="AB119" s="589">
        <f t="shared" si="138"/>
        <v>0</v>
      </c>
      <c r="AC119" s="589">
        <f t="shared" si="138"/>
        <v>0</v>
      </c>
      <c r="AD119" s="589">
        <f t="shared" si="138"/>
        <v>0</v>
      </c>
      <c r="AE119" s="589">
        <f t="shared" si="138"/>
        <v>0</v>
      </c>
      <c r="AF119" s="589">
        <f t="shared" si="138"/>
        <v>0</v>
      </c>
      <c r="AG119" s="589">
        <f t="shared" si="138"/>
        <v>0</v>
      </c>
      <c r="AH119" s="589">
        <f t="shared" si="138"/>
        <v>0</v>
      </c>
      <c r="AI119" s="589">
        <f t="shared" si="138"/>
        <v>0</v>
      </c>
      <c r="AJ119" s="589">
        <f t="shared" si="138"/>
        <v>0</v>
      </c>
      <c r="AK119" s="589">
        <f t="shared" si="138"/>
        <v>0</v>
      </c>
      <c r="AL119" s="589">
        <f t="shared" si="138"/>
        <v>0</v>
      </c>
      <c r="AM119" s="587">
        <f t="shared" si="138"/>
        <v>0</v>
      </c>
      <c r="AN119" s="518">
        <f>SUM(AN120:AN121)</f>
        <v>0</v>
      </c>
      <c r="AO119" s="560">
        <f t="shared" ref="AO119:BC119" si="139">SUM(AO120:AO121)</f>
        <v>0</v>
      </c>
      <c r="AP119" s="560">
        <f t="shared" si="139"/>
        <v>0</v>
      </c>
      <c r="AQ119" s="560">
        <f t="shared" si="139"/>
        <v>0</v>
      </c>
      <c r="AR119" s="560">
        <f t="shared" si="139"/>
        <v>0</v>
      </c>
      <c r="AS119" s="560">
        <f t="shared" ref="AS119:AZ119" si="140">SUM(AS120:AS121)</f>
        <v>0</v>
      </c>
      <c r="AT119" s="560">
        <f t="shared" si="140"/>
        <v>0</v>
      </c>
      <c r="AU119" s="560">
        <f t="shared" si="140"/>
        <v>0</v>
      </c>
      <c r="AV119" s="560">
        <f t="shared" si="140"/>
        <v>0</v>
      </c>
      <c r="AW119" s="560">
        <f t="shared" si="140"/>
        <v>0</v>
      </c>
      <c r="AX119" s="560">
        <f t="shared" si="140"/>
        <v>0</v>
      </c>
      <c r="AY119" s="560">
        <f t="shared" si="140"/>
        <v>0</v>
      </c>
      <c r="AZ119" s="560">
        <f t="shared" si="140"/>
        <v>0</v>
      </c>
      <c r="BA119" s="560">
        <f t="shared" si="139"/>
        <v>0</v>
      </c>
      <c r="BB119" s="560">
        <f t="shared" si="139"/>
        <v>0</v>
      </c>
      <c r="BC119" s="561">
        <f t="shared" si="139"/>
        <v>0</v>
      </c>
      <c r="BD119" s="590"/>
      <c r="BE119" s="518">
        <f>SUM(BE120:BE121)</f>
        <v>0</v>
      </c>
      <c r="BF119" s="560">
        <f t="shared" ref="BF119:BT119" si="141">SUM(BF120:BF121)</f>
        <v>0</v>
      </c>
      <c r="BG119" s="560">
        <f t="shared" si="141"/>
        <v>0</v>
      </c>
      <c r="BH119" s="560">
        <f t="shared" si="141"/>
        <v>0</v>
      </c>
      <c r="BI119" s="560">
        <f t="shared" si="141"/>
        <v>0</v>
      </c>
      <c r="BJ119" s="560">
        <f t="shared" ref="BJ119:BQ119" si="142">SUM(BJ120:BJ121)</f>
        <v>0</v>
      </c>
      <c r="BK119" s="560">
        <f t="shared" si="142"/>
        <v>0</v>
      </c>
      <c r="BL119" s="560">
        <f t="shared" si="142"/>
        <v>0</v>
      </c>
      <c r="BM119" s="560">
        <f t="shared" si="142"/>
        <v>0</v>
      </c>
      <c r="BN119" s="560">
        <f t="shared" si="142"/>
        <v>0</v>
      </c>
      <c r="BO119" s="560">
        <f t="shared" si="142"/>
        <v>0</v>
      </c>
      <c r="BP119" s="560">
        <f t="shared" si="142"/>
        <v>0</v>
      </c>
      <c r="BQ119" s="560">
        <f t="shared" si="142"/>
        <v>0</v>
      </c>
      <c r="BR119" s="560">
        <f t="shared" si="141"/>
        <v>0</v>
      </c>
      <c r="BS119" s="560">
        <f t="shared" si="141"/>
        <v>0</v>
      </c>
      <c r="BT119" s="561">
        <f t="shared" si="141"/>
        <v>0</v>
      </c>
      <c r="BU119" s="591"/>
      <c r="BV119" s="186">
        <f t="shared" si="115"/>
        <v>0</v>
      </c>
      <c r="BW119" s="81">
        <v>0</v>
      </c>
      <c r="BX119" s="81">
        <v>0</v>
      </c>
    </row>
    <row r="120" spans="2:76" x14ac:dyDescent="0.25">
      <c r="B120" s="894" t="s">
        <v>5</v>
      </c>
      <c r="C120" s="167" t="s">
        <v>155</v>
      </c>
      <c r="D120" s="167"/>
      <c r="E120" s="897" t="s">
        <v>231</v>
      </c>
      <c r="F120" s="152" t="s">
        <v>56</v>
      </c>
      <c r="G120" s="531">
        <f>SUM(H120:W120)</f>
        <v>0</v>
      </c>
      <c r="H120" s="390">
        <v>0</v>
      </c>
      <c r="I120" s="390">
        <v>0</v>
      </c>
      <c r="J120" s="390">
        <v>0</v>
      </c>
      <c r="K120" s="390" t="s">
        <v>914</v>
      </c>
      <c r="L120" s="390" t="s">
        <v>914</v>
      </c>
      <c r="M120" s="390" t="s">
        <v>914</v>
      </c>
      <c r="N120" s="390" t="s">
        <v>914</v>
      </c>
      <c r="O120" s="390" t="s">
        <v>914</v>
      </c>
      <c r="P120" s="390" t="s">
        <v>914</v>
      </c>
      <c r="Q120" s="390" t="s">
        <v>914</v>
      </c>
      <c r="R120" s="390" t="s">
        <v>914</v>
      </c>
      <c r="S120" s="390" t="s">
        <v>914</v>
      </c>
      <c r="T120" s="390" t="s">
        <v>914</v>
      </c>
      <c r="U120" s="390" t="s">
        <v>914</v>
      </c>
      <c r="V120" s="465" t="s">
        <v>914</v>
      </c>
      <c r="W120" s="486" t="s">
        <v>914</v>
      </c>
      <c r="X120" s="594">
        <f t="shared" ref="X120:X122" si="143">SUM(Y120:AM120)</f>
        <v>0</v>
      </c>
      <c r="Y120" s="390">
        <v>0</v>
      </c>
      <c r="Z120" s="390">
        <v>0</v>
      </c>
      <c r="AA120" s="390">
        <v>0</v>
      </c>
      <c r="AB120" s="390" t="s">
        <v>914</v>
      </c>
      <c r="AC120" s="390" t="s">
        <v>914</v>
      </c>
      <c r="AD120" s="390" t="s">
        <v>914</v>
      </c>
      <c r="AE120" s="390" t="s">
        <v>914</v>
      </c>
      <c r="AF120" s="390" t="s">
        <v>914</v>
      </c>
      <c r="AG120" s="390" t="s">
        <v>914</v>
      </c>
      <c r="AH120" s="390" t="s">
        <v>914</v>
      </c>
      <c r="AI120" s="390" t="s">
        <v>914</v>
      </c>
      <c r="AJ120" s="390" t="s">
        <v>914</v>
      </c>
      <c r="AK120" s="390" t="s">
        <v>914</v>
      </c>
      <c r="AL120" s="390" t="s">
        <v>914</v>
      </c>
      <c r="AM120" s="465" t="s">
        <v>914</v>
      </c>
      <c r="AN120" s="519">
        <f t="shared" ref="AN120:AN122" si="144">SUM(AO120:BC120)</f>
        <v>0</v>
      </c>
      <c r="AO120" s="26">
        <v>0</v>
      </c>
      <c r="AP120" s="26">
        <v>0</v>
      </c>
      <c r="AQ120" s="26">
        <v>0</v>
      </c>
      <c r="AR120" s="32"/>
      <c r="AS120" s="32"/>
      <c r="AT120" s="32"/>
      <c r="AU120" s="32"/>
      <c r="AV120" s="32"/>
      <c r="AW120" s="32"/>
      <c r="AX120" s="32"/>
      <c r="AY120" s="32"/>
      <c r="AZ120" s="32"/>
      <c r="BA120" s="32"/>
      <c r="BB120" s="32"/>
      <c r="BC120" s="33"/>
      <c r="BD120" s="114"/>
      <c r="BE120" s="519">
        <f t="shared" ref="BE120:BE122" si="145">SUM(BF120:BT120)</f>
        <v>0</v>
      </c>
      <c r="BF120" s="26">
        <v>0</v>
      </c>
      <c r="BG120" s="26">
        <v>0</v>
      </c>
      <c r="BH120" s="26">
        <v>0</v>
      </c>
      <c r="BI120" s="32"/>
      <c r="BJ120" s="32"/>
      <c r="BK120" s="32"/>
      <c r="BL120" s="32"/>
      <c r="BM120" s="32"/>
      <c r="BN120" s="32"/>
      <c r="BO120" s="32"/>
      <c r="BP120" s="32"/>
      <c r="BQ120" s="32"/>
      <c r="BR120" s="32"/>
      <c r="BS120" s="32"/>
      <c r="BT120" s="33"/>
      <c r="BU120" s="72"/>
      <c r="BV120" s="184">
        <f t="shared" si="115"/>
        <v>0</v>
      </c>
      <c r="BW120" s="98" t="s">
        <v>390</v>
      </c>
      <c r="BX120" s="99" t="s">
        <v>390</v>
      </c>
    </row>
    <row r="121" spans="2:76" x14ac:dyDescent="0.25">
      <c r="B121" s="896"/>
      <c r="C121" s="167" t="s">
        <v>23</v>
      </c>
      <c r="D121" s="167"/>
      <c r="E121" s="899"/>
      <c r="F121" s="152"/>
      <c r="G121" s="531">
        <f>SUM(H121:W121)</f>
        <v>0</v>
      </c>
      <c r="H121" s="390">
        <v>0</v>
      </c>
      <c r="I121" s="390">
        <v>0</v>
      </c>
      <c r="J121" s="390">
        <v>0</v>
      </c>
      <c r="K121" s="390" t="s">
        <v>914</v>
      </c>
      <c r="L121" s="390" t="s">
        <v>914</v>
      </c>
      <c r="M121" s="390" t="s">
        <v>914</v>
      </c>
      <c r="N121" s="390" t="s">
        <v>914</v>
      </c>
      <c r="O121" s="390" t="s">
        <v>914</v>
      </c>
      <c r="P121" s="390" t="s">
        <v>914</v>
      </c>
      <c r="Q121" s="390" t="s">
        <v>914</v>
      </c>
      <c r="R121" s="390" t="s">
        <v>914</v>
      </c>
      <c r="S121" s="390" t="s">
        <v>914</v>
      </c>
      <c r="T121" s="390" t="s">
        <v>914</v>
      </c>
      <c r="U121" s="390" t="s">
        <v>914</v>
      </c>
      <c r="V121" s="465" t="s">
        <v>914</v>
      </c>
      <c r="W121" s="486" t="s">
        <v>914</v>
      </c>
      <c r="X121" s="594">
        <f t="shared" si="143"/>
        <v>0</v>
      </c>
      <c r="Y121" s="390">
        <v>0</v>
      </c>
      <c r="Z121" s="390">
        <v>0</v>
      </c>
      <c r="AA121" s="390">
        <v>0</v>
      </c>
      <c r="AB121" s="390" t="s">
        <v>914</v>
      </c>
      <c r="AC121" s="390" t="s">
        <v>914</v>
      </c>
      <c r="AD121" s="390" t="s">
        <v>914</v>
      </c>
      <c r="AE121" s="390" t="s">
        <v>914</v>
      </c>
      <c r="AF121" s="390" t="s">
        <v>914</v>
      </c>
      <c r="AG121" s="390" t="s">
        <v>914</v>
      </c>
      <c r="AH121" s="390" t="s">
        <v>914</v>
      </c>
      <c r="AI121" s="390" t="s">
        <v>914</v>
      </c>
      <c r="AJ121" s="390" t="s">
        <v>914</v>
      </c>
      <c r="AK121" s="390" t="s">
        <v>914</v>
      </c>
      <c r="AL121" s="390" t="s">
        <v>914</v>
      </c>
      <c r="AM121" s="465" t="s">
        <v>914</v>
      </c>
      <c r="AN121" s="519">
        <f t="shared" si="144"/>
        <v>0</v>
      </c>
      <c r="AO121" s="26">
        <v>0</v>
      </c>
      <c r="AP121" s="26">
        <v>0</v>
      </c>
      <c r="AQ121" s="26">
        <v>0</v>
      </c>
      <c r="AR121" s="32"/>
      <c r="AS121" s="32"/>
      <c r="AT121" s="32"/>
      <c r="AU121" s="32"/>
      <c r="AV121" s="32"/>
      <c r="AW121" s="32"/>
      <c r="AX121" s="32"/>
      <c r="AY121" s="32"/>
      <c r="AZ121" s="32"/>
      <c r="BA121" s="32"/>
      <c r="BB121" s="32"/>
      <c r="BC121" s="33"/>
      <c r="BD121" s="114"/>
      <c r="BE121" s="519">
        <f t="shared" si="145"/>
        <v>0</v>
      </c>
      <c r="BF121" s="26">
        <v>0</v>
      </c>
      <c r="BG121" s="26">
        <v>0</v>
      </c>
      <c r="BH121" s="26">
        <v>0</v>
      </c>
      <c r="BI121" s="32"/>
      <c r="BJ121" s="32"/>
      <c r="BK121" s="32"/>
      <c r="BL121" s="32"/>
      <c r="BM121" s="32"/>
      <c r="BN121" s="32"/>
      <c r="BO121" s="32"/>
      <c r="BP121" s="32"/>
      <c r="BQ121" s="32"/>
      <c r="BR121" s="32"/>
      <c r="BS121" s="32"/>
      <c r="BT121" s="33"/>
      <c r="BU121" s="72"/>
      <c r="BV121" s="184">
        <f t="shared" si="115"/>
        <v>0</v>
      </c>
      <c r="BW121" s="98" t="s">
        <v>390</v>
      </c>
      <c r="BX121" s="99" t="s">
        <v>390</v>
      </c>
    </row>
    <row r="122" spans="2:76" ht="26.25" x14ac:dyDescent="0.25">
      <c r="B122" s="892" t="s">
        <v>271</v>
      </c>
      <c r="C122" s="893"/>
      <c r="D122" s="150"/>
      <c r="E122" s="191" t="s">
        <v>232</v>
      </c>
      <c r="F122" s="152"/>
      <c r="G122" s="527">
        <f>SUM(H122:W122)</f>
        <v>0</v>
      </c>
      <c r="H122" s="390">
        <v>0</v>
      </c>
      <c r="I122" s="390">
        <v>0</v>
      </c>
      <c r="J122" s="390">
        <v>0</v>
      </c>
      <c r="K122" s="390" t="s">
        <v>914</v>
      </c>
      <c r="L122" s="390" t="s">
        <v>914</v>
      </c>
      <c r="M122" s="390" t="s">
        <v>914</v>
      </c>
      <c r="N122" s="390" t="s">
        <v>914</v>
      </c>
      <c r="O122" s="390" t="s">
        <v>914</v>
      </c>
      <c r="P122" s="390" t="s">
        <v>914</v>
      </c>
      <c r="Q122" s="390" t="s">
        <v>914</v>
      </c>
      <c r="R122" s="390" t="s">
        <v>914</v>
      </c>
      <c r="S122" s="390" t="s">
        <v>914</v>
      </c>
      <c r="T122" s="390" t="s">
        <v>914</v>
      </c>
      <c r="U122" s="390" t="s">
        <v>914</v>
      </c>
      <c r="V122" s="465" t="s">
        <v>914</v>
      </c>
      <c r="W122" s="486" t="s">
        <v>914</v>
      </c>
      <c r="X122" s="588">
        <f t="shared" si="143"/>
        <v>0</v>
      </c>
      <c r="Y122" s="390">
        <v>0</v>
      </c>
      <c r="Z122" s="390">
        <v>0</v>
      </c>
      <c r="AA122" s="390">
        <v>0</v>
      </c>
      <c r="AB122" s="390" t="s">
        <v>914</v>
      </c>
      <c r="AC122" s="390" t="s">
        <v>914</v>
      </c>
      <c r="AD122" s="390" t="s">
        <v>914</v>
      </c>
      <c r="AE122" s="390" t="s">
        <v>914</v>
      </c>
      <c r="AF122" s="390" t="s">
        <v>914</v>
      </c>
      <c r="AG122" s="390" t="s">
        <v>914</v>
      </c>
      <c r="AH122" s="390" t="s">
        <v>914</v>
      </c>
      <c r="AI122" s="390" t="s">
        <v>914</v>
      </c>
      <c r="AJ122" s="390" t="s">
        <v>914</v>
      </c>
      <c r="AK122" s="390" t="s">
        <v>914</v>
      </c>
      <c r="AL122" s="390" t="s">
        <v>914</v>
      </c>
      <c r="AM122" s="465" t="s">
        <v>914</v>
      </c>
      <c r="AN122" s="518">
        <f t="shared" si="144"/>
        <v>0</v>
      </c>
      <c r="AO122" s="26">
        <v>0</v>
      </c>
      <c r="AP122" s="26">
        <v>0</v>
      </c>
      <c r="AQ122" s="26">
        <v>0</v>
      </c>
      <c r="AR122" s="29"/>
      <c r="AS122" s="29"/>
      <c r="AT122" s="29"/>
      <c r="AU122" s="29"/>
      <c r="AV122" s="29"/>
      <c r="AW122" s="29"/>
      <c r="AX122" s="29"/>
      <c r="AY122" s="29"/>
      <c r="AZ122" s="29"/>
      <c r="BA122" s="29"/>
      <c r="BB122" s="29"/>
      <c r="BC122" s="30"/>
      <c r="BD122" s="114"/>
      <c r="BE122" s="518">
        <f t="shared" si="145"/>
        <v>0</v>
      </c>
      <c r="BF122" s="26">
        <v>0</v>
      </c>
      <c r="BG122" s="26">
        <v>0</v>
      </c>
      <c r="BH122" s="26">
        <v>0</v>
      </c>
      <c r="BI122" s="29"/>
      <c r="BJ122" s="29"/>
      <c r="BK122" s="29"/>
      <c r="BL122" s="29"/>
      <c r="BM122" s="29"/>
      <c r="BN122" s="29"/>
      <c r="BO122" s="29"/>
      <c r="BP122" s="29"/>
      <c r="BQ122" s="29"/>
      <c r="BR122" s="29"/>
      <c r="BS122" s="29"/>
      <c r="BT122" s="30"/>
      <c r="BU122" s="71"/>
      <c r="BV122" s="186">
        <f t="shared" si="115"/>
        <v>0</v>
      </c>
      <c r="BW122" s="81">
        <v>0</v>
      </c>
      <c r="BX122" s="81">
        <v>0</v>
      </c>
    </row>
    <row r="123" spans="2:76" ht="15.75" customHeight="1" x14ac:dyDescent="0.25">
      <c r="B123" s="892" t="s">
        <v>272</v>
      </c>
      <c r="C123" s="893"/>
      <c r="D123" s="502"/>
      <c r="E123" s="151" t="s">
        <v>233</v>
      </c>
      <c r="F123" s="198"/>
      <c r="G123" s="527">
        <f>SUM(G124:G127)</f>
        <v>0</v>
      </c>
      <c r="H123" s="558">
        <f t="shared" ref="H123:W123" si="146">SUM(H124:H127)</f>
        <v>0</v>
      </c>
      <c r="I123" s="558">
        <f t="shared" si="146"/>
        <v>0</v>
      </c>
      <c r="J123" s="558">
        <f t="shared" si="146"/>
        <v>0</v>
      </c>
      <c r="K123" s="558">
        <f t="shared" si="146"/>
        <v>0</v>
      </c>
      <c r="L123" s="558">
        <f t="shared" si="146"/>
        <v>0</v>
      </c>
      <c r="M123" s="558">
        <f t="shared" ref="M123:T123" si="147">SUM(M124:M127)</f>
        <v>0</v>
      </c>
      <c r="N123" s="558">
        <f t="shared" si="147"/>
        <v>0</v>
      </c>
      <c r="O123" s="558">
        <f t="shared" si="147"/>
        <v>0</v>
      </c>
      <c r="P123" s="558">
        <f t="shared" si="147"/>
        <v>0</v>
      </c>
      <c r="Q123" s="558">
        <f t="shared" si="147"/>
        <v>0</v>
      </c>
      <c r="R123" s="558">
        <f t="shared" si="147"/>
        <v>0</v>
      </c>
      <c r="S123" s="558">
        <f t="shared" si="147"/>
        <v>0</v>
      </c>
      <c r="T123" s="558">
        <f t="shared" si="147"/>
        <v>0</v>
      </c>
      <c r="U123" s="558">
        <f t="shared" si="146"/>
        <v>0</v>
      </c>
      <c r="V123" s="587">
        <f t="shared" si="146"/>
        <v>0</v>
      </c>
      <c r="W123" s="587">
        <f t="shared" si="146"/>
        <v>0</v>
      </c>
      <c r="X123" s="588">
        <f>SUM(X124:X127)</f>
        <v>0</v>
      </c>
      <c r="Y123" s="589">
        <f t="shared" ref="Y123:AM123" si="148">SUM(Y124:Y127)</f>
        <v>0</v>
      </c>
      <c r="Z123" s="589">
        <f t="shared" si="148"/>
        <v>0</v>
      </c>
      <c r="AA123" s="589">
        <f t="shared" si="148"/>
        <v>0</v>
      </c>
      <c r="AB123" s="589">
        <f t="shared" si="148"/>
        <v>0</v>
      </c>
      <c r="AC123" s="589">
        <f t="shared" si="148"/>
        <v>0</v>
      </c>
      <c r="AD123" s="589">
        <f t="shared" si="148"/>
        <v>0</v>
      </c>
      <c r="AE123" s="589">
        <f t="shared" si="148"/>
        <v>0</v>
      </c>
      <c r="AF123" s="589">
        <f t="shared" si="148"/>
        <v>0</v>
      </c>
      <c r="AG123" s="589">
        <f t="shared" si="148"/>
        <v>0</v>
      </c>
      <c r="AH123" s="589">
        <f t="shared" si="148"/>
        <v>0</v>
      </c>
      <c r="AI123" s="589">
        <f t="shared" si="148"/>
        <v>0</v>
      </c>
      <c r="AJ123" s="589">
        <f t="shared" si="148"/>
        <v>0</v>
      </c>
      <c r="AK123" s="589">
        <f t="shared" si="148"/>
        <v>0</v>
      </c>
      <c r="AL123" s="589">
        <f t="shared" si="148"/>
        <v>0</v>
      </c>
      <c r="AM123" s="587">
        <f t="shared" si="148"/>
        <v>0</v>
      </c>
      <c r="AN123" s="518">
        <f>SUM(AN124:AN127)</f>
        <v>0</v>
      </c>
      <c r="AO123" s="560">
        <f t="shared" ref="AO123:BC123" si="149">SUM(AO124:AO127)</f>
        <v>0</v>
      </c>
      <c r="AP123" s="560">
        <f t="shared" si="149"/>
        <v>0</v>
      </c>
      <c r="AQ123" s="560">
        <f t="shared" si="149"/>
        <v>0</v>
      </c>
      <c r="AR123" s="560">
        <f t="shared" si="149"/>
        <v>0</v>
      </c>
      <c r="AS123" s="560">
        <f t="shared" ref="AS123:AZ123" si="150">SUM(AS124:AS127)</f>
        <v>0</v>
      </c>
      <c r="AT123" s="560">
        <f t="shared" si="150"/>
        <v>0</v>
      </c>
      <c r="AU123" s="560">
        <f t="shared" si="150"/>
        <v>0</v>
      </c>
      <c r="AV123" s="560">
        <f t="shared" si="150"/>
        <v>0</v>
      </c>
      <c r="AW123" s="560">
        <f t="shared" si="150"/>
        <v>0</v>
      </c>
      <c r="AX123" s="560">
        <f t="shared" si="150"/>
        <v>0</v>
      </c>
      <c r="AY123" s="560">
        <f t="shared" si="150"/>
        <v>0</v>
      </c>
      <c r="AZ123" s="560">
        <f t="shared" si="150"/>
        <v>0</v>
      </c>
      <c r="BA123" s="560">
        <f t="shared" si="149"/>
        <v>0</v>
      </c>
      <c r="BB123" s="560">
        <f t="shared" si="149"/>
        <v>0</v>
      </c>
      <c r="BC123" s="561">
        <f t="shared" si="149"/>
        <v>0</v>
      </c>
      <c r="BD123" s="590"/>
      <c r="BE123" s="518">
        <f>SUM(BE124:BE127)</f>
        <v>0</v>
      </c>
      <c r="BF123" s="560">
        <f t="shared" ref="BF123:BT123" si="151">SUM(BF124:BF127)</f>
        <v>0</v>
      </c>
      <c r="BG123" s="560">
        <f t="shared" si="151"/>
        <v>0</v>
      </c>
      <c r="BH123" s="560">
        <f t="shared" si="151"/>
        <v>0</v>
      </c>
      <c r="BI123" s="560">
        <f t="shared" si="151"/>
        <v>0</v>
      </c>
      <c r="BJ123" s="560">
        <f t="shared" ref="BJ123:BQ123" si="152">SUM(BJ124:BJ127)</f>
        <v>0</v>
      </c>
      <c r="BK123" s="560">
        <f t="shared" si="152"/>
        <v>0</v>
      </c>
      <c r="BL123" s="560">
        <f t="shared" si="152"/>
        <v>0</v>
      </c>
      <c r="BM123" s="560">
        <f t="shared" si="152"/>
        <v>0</v>
      </c>
      <c r="BN123" s="560">
        <f t="shared" si="152"/>
        <v>0</v>
      </c>
      <c r="BO123" s="560">
        <f t="shared" si="152"/>
        <v>0</v>
      </c>
      <c r="BP123" s="560">
        <f t="shared" si="152"/>
        <v>0</v>
      </c>
      <c r="BQ123" s="560">
        <f t="shared" si="152"/>
        <v>0</v>
      </c>
      <c r="BR123" s="560">
        <f t="shared" si="151"/>
        <v>0</v>
      </c>
      <c r="BS123" s="560">
        <f t="shared" si="151"/>
        <v>0</v>
      </c>
      <c r="BT123" s="561">
        <f t="shared" si="151"/>
        <v>0</v>
      </c>
      <c r="BU123" s="69"/>
      <c r="BV123" s="186">
        <f t="shared" si="115"/>
        <v>0</v>
      </c>
      <c r="BW123" s="81">
        <v>0</v>
      </c>
      <c r="BX123" s="81">
        <v>0</v>
      </c>
    </row>
    <row r="124" spans="2:76" ht="26.25" x14ac:dyDescent="0.25">
      <c r="B124" s="911" t="s">
        <v>5</v>
      </c>
      <c r="C124" s="150" t="s">
        <v>386</v>
      </c>
      <c r="D124" s="150"/>
      <c r="E124" s="897" t="s">
        <v>233</v>
      </c>
      <c r="F124" s="152" t="s">
        <v>56</v>
      </c>
      <c r="G124" s="531">
        <f t="shared" ref="G124:G129" si="153">SUM(H124:W124)</f>
        <v>0</v>
      </c>
      <c r="H124" s="390">
        <v>0</v>
      </c>
      <c r="I124" s="390">
        <v>0</v>
      </c>
      <c r="J124" s="390">
        <v>0</v>
      </c>
      <c r="K124" s="390" t="s">
        <v>914</v>
      </c>
      <c r="L124" s="390" t="s">
        <v>914</v>
      </c>
      <c r="M124" s="390" t="s">
        <v>914</v>
      </c>
      <c r="N124" s="390" t="s">
        <v>914</v>
      </c>
      <c r="O124" s="390" t="s">
        <v>914</v>
      </c>
      <c r="P124" s="390" t="s">
        <v>914</v>
      </c>
      <c r="Q124" s="390" t="s">
        <v>914</v>
      </c>
      <c r="R124" s="390" t="s">
        <v>914</v>
      </c>
      <c r="S124" s="390" t="s">
        <v>914</v>
      </c>
      <c r="T124" s="390" t="s">
        <v>914</v>
      </c>
      <c r="U124" s="390" t="s">
        <v>914</v>
      </c>
      <c r="V124" s="465" t="s">
        <v>914</v>
      </c>
      <c r="W124" s="486" t="s">
        <v>914</v>
      </c>
      <c r="X124" s="594">
        <f t="shared" ref="X124:X129" si="154">SUM(Y124:AM124)</f>
        <v>0</v>
      </c>
      <c r="Y124" s="390">
        <v>0</v>
      </c>
      <c r="Z124" s="390">
        <v>0</v>
      </c>
      <c r="AA124" s="390">
        <v>0</v>
      </c>
      <c r="AB124" s="390" t="s">
        <v>914</v>
      </c>
      <c r="AC124" s="390" t="s">
        <v>914</v>
      </c>
      <c r="AD124" s="390" t="s">
        <v>914</v>
      </c>
      <c r="AE124" s="390" t="s">
        <v>914</v>
      </c>
      <c r="AF124" s="390" t="s">
        <v>914</v>
      </c>
      <c r="AG124" s="390" t="s">
        <v>914</v>
      </c>
      <c r="AH124" s="390" t="s">
        <v>914</v>
      </c>
      <c r="AI124" s="390" t="s">
        <v>914</v>
      </c>
      <c r="AJ124" s="390" t="s">
        <v>914</v>
      </c>
      <c r="AK124" s="390" t="s">
        <v>914</v>
      </c>
      <c r="AL124" s="390" t="s">
        <v>914</v>
      </c>
      <c r="AM124" s="465" t="s">
        <v>914</v>
      </c>
      <c r="AN124" s="519">
        <f t="shared" ref="AN124:AN129" si="155">SUM(AO124:BC124)</f>
        <v>0</v>
      </c>
      <c r="AO124" s="26">
        <v>0</v>
      </c>
      <c r="AP124" s="26">
        <v>0</v>
      </c>
      <c r="AQ124" s="26">
        <v>0</v>
      </c>
      <c r="AR124" s="32"/>
      <c r="AS124" s="32"/>
      <c r="AT124" s="32"/>
      <c r="AU124" s="32"/>
      <c r="AV124" s="32"/>
      <c r="AW124" s="32"/>
      <c r="AX124" s="32"/>
      <c r="AY124" s="32"/>
      <c r="AZ124" s="32"/>
      <c r="BA124" s="32"/>
      <c r="BB124" s="32"/>
      <c r="BC124" s="33"/>
      <c r="BD124" s="114"/>
      <c r="BE124" s="519">
        <f t="shared" ref="BE124:BE129" si="156">SUM(BF124:BT124)</f>
        <v>0</v>
      </c>
      <c r="BF124" s="26">
        <v>0</v>
      </c>
      <c r="BG124" s="26">
        <v>0</v>
      </c>
      <c r="BH124" s="26">
        <v>0</v>
      </c>
      <c r="BI124" s="32"/>
      <c r="BJ124" s="32"/>
      <c r="BK124" s="32"/>
      <c r="BL124" s="32"/>
      <c r="BM124" s="32"/>
      <c r="BN124" s="32"/>
      <c r="BO124" s="32"/>
      <c r="BP124" s="32"/>
      <c r="BQ124" s="32"/>
      <c r="BR124" s="32"/>
      <c r="BS124" s="32"/>
      <c r="BT124" s="33"/>
      <c r="BU124" s="72"/>
      <c r="BV124" s="184">
        <f t="shared" si="115"/>
        <v>0</v>
      </c>
      <c r="BW124" s="98" t="s">
        <v>390</v>
      </c>
      <c r="BX124" s="99" t="s">
        <v>390</v>
      </c>
    </row>
    <row r="125" spans="2:76" x14ac:dyDescent="0.25">
      <c r="B125" s="912"/>
      <c r="C125" s="150" t="s">
        <v>156</v>
      </c>
      <c r="D125" s="150"/>
      <c r="E125" s="898"/>
      <c r="F125" s="152" t="s">
        <v>62</v>
      </c>
      <c r="G125" s="531">
        <f t="shared" si="153"/>
        <v>0</v>
      </c>
      <c r="H125" s="390">
        <v>0</v>
      </c>
      <c r="I125" s="390">
        <v>0</v>
      </c>
      <c r="J125" s="390">
        <v>0</v>
      </c>
      <c r="K125" s="390" t="s">
        <v>914</v>
      </c>
      <c r="L125" s="390" t="s">
        <v>914</v>
      </c>
      <c r="M125" s="390" t="s">
        <v>914</v>
      </c>
      <c r="N125" s="390" t="s">
        <v>914</v>
      </c>
      <c r="O125" s="390" t="s">
        <v>914</v>
      </c>
      <c r="P125" s="390" t="s">
        <v>914</v>
      </c>
      <c r="Q125" s="390" t="s">
        <v>914</v>
      </c>
      <c r="R125" s="390" t="s">
        <v>914</v>
      </c>
      <c r="S125" s="390" t="s">
        <v>914</v>
      </c>
      <c r="T125" s="390" t="s">
        <v>914</v>
      </c>
      <c r="U125" s="390" t="s">
        <v>914</v>
      </c>
      <c r="V125" s="465" t="s">
        <v>914</v>
      </c>
      <c r="W125" s="486" t="s">
        <v>914</v>
      </c>
      <c r="X125" s="594">
        <f t="shared" si="154"/>
        <v>0</v>
      </c>
      <c r="Y125" s="390">
        <v>0</v>
      </c>
      <c r="Z125" s="390">
        <v>0</v>
      </c>
      <c r="AA125" s="390">
        <v>0</v>
      </c>
      <c r="AB125" s="390" t="s">
        <v>914</v>
      </c>
      <c r="AC125" s="390" t="s">
        <v>914</v>
      </c>
      <c r="AD125" s="390" t="s">
        <v>914</v>
      </c>
      <c r="AE125" s="390" t="s">
        <v>914</v>
      </c>
      <c r="AF125" s="390" t="s">
        <v>914</v>
      </c>
      <c r="AG125" s="390" t="s">
        <v>914</v>
      </c>
      <c r="AH125" s="390" t="s">
        <v>914</v>
      </c>
      <c r="AI125" s="390" t="s">
        <v>914</v>
      </c>
      <c r="AJ125" s="390" t="s">
        <v>914</v>
      </c>
      <c r="AK125" s="390" t="s">
        <v>914</v>
      </c>
      <c r="AL125" s="390" t="s">
        <v>914</v>
      </c>
      <c r="AM125" s="465" t="s">
        <v>914</v>
      </c>
      <c r="AN125" s="519">
        <f t="shared" si="155"/>
        <v>0</v>
      </c>
      <c r="AO125" s="26">
        <v>0</v>
      </c>
      <c r="AP125" s="26">
        <v>0</v>
      </c>
      <c r="AQ125" s="26">
        <v>0</v>
      </c>
      <c r="AR125" s="32"/>
      <c r="AS125" s="32"/>
      <c r="AT125" s="32"/>
      <c r="AU125" s="32"/>
      <c r="AV125" s="32"/>
      <c r="AW125" s="32"/>
      <c r="AX125" s="32"/>
      <c r="AY125" s="32"/>
      <c r="AZ125" s="32"/>
      <c r="BA125" s="32"/>
      <c r="BB125" s="32"/>
      <c r="BC125" s="33"/>
      <c r="BD125" s="114"/>
      <c r="BE125" s="519">
        <f t="shared" si="156"/>
        <v>0</v>
      </c>
      <c r="BF125" s="26">
        <v>0</v>
      </c>
      <c r="BG125" s="26">
        <v>0</v>
      </c>
      <c r="BH125" s="26">
        <v>0</v>
      </c>
      <c r="BI125" s="32"/>
      <c r="BJ125" s="32"/>
      <c r="BK125" s="32"/>
      <c r="BL125" s="32"/>
      <c r="BM125" s="32"/>
      <c r="BN125" s="32"/>
      <c r="BO125" s="32"/>
      <c r="BP125" s="32"/>
      <c r="BQ125" s="32"/>
      <c r="BR125" s="32"/>
      <c r="BS125" s="32"/>
      <c r="BT125" s="33"/>
      <c r="BU125" s="72"/>
      <c r="BV125" s="184">
        <f t="shared" si="115"/>
        <v>0</v>
      </c>
      <c r="BW125" s="98" t="s">
        <v>390</v>
      </c>
      <c r="BX125" s="99" t="s">
        <v>390</v>
      </c>
    </row>
    <row r="126" spans="2:76" x14ac:dyDescent="0.25">
      <c r="B126" s="912"/>
      <c r="C126" s="150" t="s">
        <v>157</v>
      </c>
      <c r="D126" s="150"/>
      <c r="E126" s="898"/>
      <c r="F126" s="152" t="s">
        <v>64</v>
      </c>
      <c r="G126" s="531">
        <f t="shared" si="153"/>
        <v>0</v>
      </c>
      <c r="H126" s="390">
        <v>0</v>
      </c>
      <c r="I126" s="390">
        <v>0</v>
      </c>
      <c r="J126" s="390">
        <v>0</v>
      </c>
      <c r="K126" s="390" t="s">
        <v>914</v>
      </c>
      <c r="L126" s="390" t="s">
        <v>914</v>
      </c>
      <c r="M126" s="390" t="s">
        <v>914</v>
      </c>
      <c r="N126" s="390" t="s">
        <v>914</v>
      </c>
      <c r="O126" s="390" t="s">
        <v>914</v>
      </c>
      <c r="P126" s="390" t="s">
        <v>914</v>
      </c>
      <c r="Q126" s="390" t="s">
        <v>914</v>
      </c>
      <c r="R126" s="390" t="s">
        <v>914</v>
      </c>
      <c r="S126" s="390" t="s">
        <v>914</v>
      </c>
      <c r="T126" s="390" t="s">
        <v>914</v>
      </c>
      <c r="U126" s="390" t="s">
        <v>914</v>
      </c>
      <c r="V126" s="465" t="s">
        <v>914</v>
      </c>
      <c r="W126" s="486" t="s">
        <v>914</v>
      </c>
      <c r="X126" s="594">
        <f t="shared" si="154"/>
        <v>0</v>
      </c>
      <c r="Y126" s="390">
        <v>0</v>
      </c>
      <c r="Z126" s="390">
        <v>0</v>
      </c>
      <c r="AA126" s="390">
        <v>0</v>
      </c>
      <c r="AB126" s="390" t="s">
        <v>914</v>
      </c>
      <c r="AC126" s="390" t="s">
        <v>914</v>
      </c>
      <c r="AD126" s="390" t="s">
        <v>914</v>
      </c>
      <c r="AE126" s="390" t="s">
        <v>914</v>
      </c>
      <c r="AF126" s="390" t="s">
        <v>914</v>
      </c>
      <c r="AG126" s="390" t="s">
        <v>914</v>
      </c>
      <c r="AH126" s="390" t="s">
        <v>914</v>
      </c>
      <c r="AI126" s="390" t="s">
        <v>914</v>
      </c>
      <c r="AJ126" s="390" t="s">
        <v>914</v>
      </c>
      <c r="AK126" s="390" t="s">
        <v>914</v>
      </c>
      <c r="AL126" s="390" t="s">
        <v>914</v>
      </c>
      <c r="AM126" s="465" t="s">
        <v>914</v>
      </c>
      <c r="AN126" s="519">
        <f t="shared" si="155"/>
        <v>0</v>
      </c>
      <c r="AO126" s="26">
        <v>0</v>
      </c>
      <c r="AP126" s="26">
        <v>0</v>
      </c>
      <c r="AQ126" s="26">
        <v>0</v>
      </c>
      <c r="AR126" s="32"/>
      <c r="AS126" s="32"/>
      <c r="AT126" s="32"/>
      <c r="AU126" s="32"/>
      <c r="AV126" s="32"/>
      <c r="AW126" s="32"/>
      <c r="AX126" s="32"/>
      <c r="AY126" s="32"/>
      <c r="AZ126" s="32"/>
      <c r="BA126" s="32"/>
      <c r="BB126" s="32"/>
      <c r="BC126" s="33"/>
      <c r="BD126" s="114"/>
      <c r="BE126" s="519">
        <f t="shared" si="156"/>
        <v>0</v>
      </c>
      <c r="BF126" s="26">
        <v>0</v>
      </c>
      <c r="BG126" s="26">
        <v>0</v>
      </c>
      <c r="BH126" s="26">
        <v>0</v>
      </c>
      <c r="BI126" s="32"/>
      <c r="BJ126" s="32"/>
      <c r="BK126" s="32"/>
      <c r="BL126" s="32"/>
      <c r="BM126" s="32"/>
      <c r="BN126" s="32"/>
      <c r="BO126" s="32"/>
      <c r="BP126" s="32"/>
      <c r="BQ126" s="32"/>
      <c r="BR126" s="32"/>
      <c r="BS126" s="32"/>
      <c r="BT126" s="33"/>
      <c r="BU126" s="72"/>
      <c r="BV126" s="184">
        <f t="shared" si="115"/>
        <v>0</v>
      </c>
      <c r="BW126" s="98" t="s">
        <v>390</v>
      </c>
      <c r="BX126" s="99" t="s">
        <v>390</v>
      </c>
    </row>
    <row r="127" spans="2:76" x14ac:dyDescent="0.25">
      <c r="B127" s="913"/>
      <c r="C127" s="150" t="s">
        <v>23</v>
      </c>
      <c r="D127" s="150"/>
      <c r="E127" s="899"/>
      <c r="F127" s="152"/>
      <c r="G127" s="531">
        <f t="shared" si="153"/>
        <v>0</v>
      </c>
      <c r="H127" s="390">
        <v>0</v>
      </c>
      <c r="I127" s="390">
        <v>0</v>
      </c>
      <c r="J127" s="390">
        <v>0</v>
      </c>
      <c r="K127" s="390" t="s">
        <v>914</v>
      </c>
      <c r="L127" s="390" t="s">
        <v>914</v>
      </c>
      <c r="M127" s="390" t="s">
        <v>914</v>
      </c>
      <c r="N127" s="390" t="s">
        <v>914</v>
      </c>
      <c r="O127" s="390" t="s">
        <v>914</v>
      </c>
      <c r="P127" s="390" t="s">
        <v>914</v>
      </c>
      <c r="Q127" s="390" t="s">
        <v>914</v>
      </c>
      <c r="R127" s="390" t="s">
        <v>914</v>
      </c>
      <c r="S127" s="390" t="s">
        <v>914</v>
      </c>
      <c r="T127" s="390" t="s">
        <v>914</v>
      </c>
      <c r="U127" s="390" t="s">
        <v>914</v>
      </c>
      <c r="V127" s="465" t="s">
        <v>914</v>
      </c>
      <c r="W127" s="486" t="s">
        <v>914</v>
      </c>
      <c r="X127" s="594">
        <f t="shared" si="154"/>
        <v>0</v>
      </c>
      <c r="Y127" s="390">
        <v>0</v>
      </c>
      <c r="Z127" s="390">
        <v>0</v>
      </c>
      <c r="AA127" s="390">
        <v>0</v>
      </c>
      <c r="AB127" s="390" t="s">
        <v>914</v>
      </c>
      <c r="AC127" s="390" t="s">
        <v>914</v>
      </c>
      <c r="AD127" s="390" t="s">
        <v>914</v>
      </c>
      <c r="AE127" s="390" t="s">
        <v>914</v>
      </c>
      <c r="AF127" s="390" t="s">
        <v>914</v>
      </c>
      <c r="AG127" s="390" t="s">
        <v>914</v>
      </c>
      <c r="AH127" s="390" t="s">
        <v>914</v>
      </c>
      <c r="AI127" s="390" t="s">
        <v>914</v>
      </c>
      <c r="AJ127" s="390" t="s">
        <v>914</v>
      </c>
      <c r="AK127" s="390" t="s">
        <v>914</v>
      </c>
      <c r="AL127" s="390" t="s">
        <v>914</v>
      </c>
      <c r="AM127" s="465" t="s">
        <v>914</v>
      </c>
      <c r="AN127" s="519">
        <f t="shared" si="155"/>
        <v>0</v>
      </c>
      <c r="AO127" s="26">
        <v>0</v>
      </c>
      <c r="AP127" s="26">
        <v>0</v>
      </c>
      <c r="AQ127" s="26">
        <v>0</v>
      </c>
      <c r="AR127" s="32"/>
      <c r="AS127" s="32"/>
      <c r="AT127" s="32"/>
      <c r="AU127" s="32"/>
      <c r="AV127" s="32"/>
      <c r="AW127" s="32"/>
      <c r="AX127" s="32"/>
      <c r="AY127" s="32"/>
      <c r="AZ127" s="32"/>
      <c r="BA127" s="32"/>
      <c r="BB127" s="32"/>
      <c r="BC127" s="33"/>
      <c r="BD127" s="114"/>
      <c r="BE127" s="519">
        <f t="shared" si="156"/>
        <v>0</v>
      </c>
      <c r="BF127" s="26">
        <v>0</v>
      </c>
      <c r="BG127" s="26">
        <v>0</v>
      </c>
      <c r="BH127" s="26">
        <v>0</v>
      </c>
      <c r="BI127" s="32"/>
      <c r="BJ127" s="32"/>
      <c r="BK127" s="32"/>
      <c r="BL127" s="32"/>
      <c r="BM127" s="32"/>
      <c r="BN127" s="32"/>
      <c r="BO127" s="32"/>
      <c r="BP127" s="32"/>
      <c r="BQ127" s="32"/>
      <c r="BR127" s="32"/>
      <c r="BS127" s="32"/>
      <c r="BT127" s="33"/>
      <c r="BU127" s="72"/>
      <c r="BV127" s="184">
        <f t="shared" si="115"/>
        <v>0</v>
      </c>
      <c r="BW127" s="98" t="s">
        <v>390</v>
      </c>
      <c r="BX127" s="99" t="s">
        <v>390</v>
      </c>
    </row>
    <row r="128" spans="2:76" ht="26.25" x14ac:dyDescent="0.25">
      <c r="B128" s="892" t="s">
        <v>273</v>
      </c>
      <c r="C128" s="893"/>
      <c r="D128" s="150"/>
      <c r="E128" s="191" t="s">
        <v>235</v>
      </c>
      <c r="F128" s="152"/>
      <c r="G128" s="527">
        <f t="shared" si="153"/>
        <v>0</v>
      </c>
      <c r="H128" s="390">
        <v>0</v>
      </c>
      <c r="I128" s="390">
        <v>0</v>
      </c>
      <c r="J128" s="390">
        <v>0</v>
      </c>
      <c r="K128" s="390" t="s">
        <v>914</v>
      </c>
      <c r="L128" s="390" t="s">
        <v>914</v>
      </c>
      <c r="M128" s="390" t="s">
        <v>914</v>
      </c>
      <c r="N128" s="390" t="s">
        <v>914</v>
      </c>
      <c r="O128" s="390" t="s">
        <v>914</v>
      </c>
      <c r="P128" s="390" t="s">
        <v>914</v>
      </c>
      <c r="Q128" s="390" t="s">
        <v>914</v>
      </c>
      <c r="R128" s="390" t="s">
        <v>914</v>
      </c>
      <c r="S128" s="390" t="s">
        <v>914</v>
      </c>
      <c r="T128" s="390" t="s">
        <v>914</v>
      </c>
      <c r="U128" s="390" t="s">
        <v>914</v>
      </c>
      <c r="V128" s="465" t="s">
        <v>914</v>
      </c>
      <c r="W128" s="486" t="s">
        <v>914</v>
      </c>
      <c r="X128" s="588">
        <f t="shared" si="154"/>
        <v>0</v>
      </c>
      <c r="Y128" s="390">
        <v>0</v>
      </c>
      <c r="Z128" s="390">
        <v>0</v>
      </c>
      <c r="AA128" s="390">
        <v>0</v>
      </c>
      <c r="AB128" s="390" t="s">
        <v>914</v>
      </c>
      <c r="AC128" s="390" t="s">
        <v>914</v>
      </c>
      <c r="AD128" s="390" t="s">
        <v>914</v>
      </c>
      <c r="AE128" s="390" t="s">
        <v>914</v>
      </c>
      <c r="AF128" s="390" t="s">
        <v>914</v>
      </c>
      <c r="AG128" s="390" t="s">
        <v>914</v>
      </c>
      <c r="AH128" s="390" t="s">
        <v>914</v>
      </c>
      <c r="AI128" s="390" t="s">
        <v>914</v>
      </c>
      <c r="AJ128" s="390" t="s">
        <v>914</v>
      </c>
      <c r="AK128" s="390" t="s">
        <v>914</v>
      </c>
      <c r="AL128" s="390" t="s">
        <v>914</v>
      </c>
      <c r="AM128" s="465" t="s">
        <v>914</v>
      </c>
      <c r="AN128" s="518">
        <f t="shared" si="155"/>
        <v>0</v>
      </c>
      <c r="AO128" s="26">
        <v>0</v>
      </c>
      <c r="AP128" s="26">
        <v>0</v>
      </c>
      <c r="AQ128" s="26">
        <v>0</v>
      </c>
      <c r="AR128" s="29"/>
      <c r="AS128" s="29"/>
      <c r="AT128" s="29"/>
      <c r="AU128" s="29"/>
      <c r="AV128" s="29"/>
      <c r="AW128" s="29"/>
      <c r="AX128" s="29"/>
      <c r="AY128" s="29"/>
      <c r="AZ128" s="29"/>
      <c r="BA128" s="29"/>
      <c r="BB128" s="29"/>
      <c r="BC128" s="30"/>
      <c r="BD128" s="114"/>
      <c r="BE128" s="518">
        <f t="shared" si="156"/>
        <v>0</v>
      </c>
      <c r="BF128" s="26">
        <v>0</v>
      </c>
      <c r="BG128" s="26">
        <v>0</v>
      </c>
      <c r="BH128" s="26">
        <v>0</v>
      </c>
      <c r="BI128" s="29"/>
      <c r="BJ128" s="29"/>
      <c r="BK128" s="29"/>
      <c r="BL128" s="29"/>
      <c r="BM128" s="29"/>
      <c r="BN128" s="29"/>
      <c r="BO128" s="29"/>
      <c r="BP128" s="29"/>
      <c r="BQ128" s="29"/>
      <c r="BR128" s="29"/>
      <c r="BS128" s="29"/>
      <c r="BT128" s="30"/>
      <c r="BU128" s="71"/>
      <c r="BV128" s="186">
        <f t="shared" si="115"/>
        <v>0</v>
      </c>
      <c r="BW128" s="81">
        <v>0</v>
      </c>
      <c r="BX128" s="81">
        <v>0</v>
      </c>
    </row>
    <row r="129" spans="2:76" ht="15.75" customHeight="1" x14ac:dyDescent="0.25">
      <c r="B129" s="892" t="s">
        <v>274</v>
      </c>
      <c r="C129" s="893"/>
      <c r="D129" s="150"/>
      <c r="E129" s="151" t="s">
        <v>234</v>
      </c>
      <c r="F129" s="152"/>
      <c r="G129" s="527">
        <f t="shared" si="153"/>
        <v>0</v>
      </c>
      <c r="H129" s="390">
        <v>0</v>
      </c>
      <c r="I129" s="390">
        <v>0</v>
      </c>
      <c r="J129" s="390">
        <v>0</v>
      </c>
      <c r="K129" s="390" t="s">
        <v>914</v>
      </c>
      <c r="L129" s="390" t="s">
        <v>914</v>
      </c>
      <c r="M129" s="390" t="s">
        <v>914</v>
      </c>
      <c r="N129" s="390" t="s">
        <v>914</v>
      </c>
      <c r="O129" s="390" t="s">
        <v>914</v>
      </c>
      <c r="P129" s="390" t="s">
        <v>914</v>
      </c>
      <c r="Q129" s="390" t="s">
        <v>914</v>
      </c>
      <c r="R129" s="390" t="s">
        <v>914</v>
      </c>
      <c r="S129" s="390" t="s">
        <v>914</v>
      </c>
      <c r="T129" s="390" t="s">
        <v>914</v>
      </c>
      <c r="U129" s="390" t="s">
        <v>914</v>
      </c>
      <c r="V129" s="465" t="s">
        <v>914</v>
      </c>
      <c r="W129" s="486" t="s">
        <v>914</v>
      </c>
      <c r="X129" s="588">
        <f t="shared" si="154"/>
        <v>0</v>
      </c>
      <c r="Y129" s="390">
        <v>0</v>
      </c>
      <c r="Z129" s="390">
        <v>0</v>
      </c>
      <c r="AA129" s="390">
        <v>0</v>
      </c>
      <c r="AB129" s="390" t="s">
        <v>914</v>
      </c>
      <c r="AC129" s="390" t="s">
        <v>914</v>
      </c>
      <c r="AD129" s="390" t="s">
        <v>914</v>
      </c>
      <c r="AE129" s="390" t="s">
        <v>914</v>
      </c>
      <c r="AF129" s="390" t="s">
        <v>914</v>
      </c>
      <c r="AG129" s="390" t="s">
        <v>914</v>
      </c>
      <c r="AH129" s="390" t="s">
        <v>914</v>
      </c>
      <c r="AI129" s="390" t="s">
        <v>914</v>
      </c>
      <c r="AJ129" s="390" t="s">
        <v>914</v>
      </c>
      <c r="AK129" s="390" t="s">
        <v>914</v>
      </c>
      <c r="AL129" s="390" t="s">
        <v>914</v>
      </c>
      <c r="AM129" s="465" t="s">
        <v>914</v>
      </c>
      <c r="AN129" s="518">
        <f t="shared" si="155"/>
        <v>0</v>
      </c>
      <c r="AO129" s="26">
        <v>0</v>
      </c>
      <c r="AP129" s="26">
        <v>0</v>
      </c>
      <c r="AQ129" s="26">
        <v>0</v>
      </c>
      <c r="AR129" s="29"/>
      <c r="AS129" s="29"/>
      <c r="AT129" s="29"/>
      <c r="AU129" s="29"/>
      <c r="AV129" s="29"/>
      <c r="AW129" s="29"/>
      <c r="AX129" s="29"/>
      <c r="AY129" s="29"/>
      <c r="AZ129" s="29"/>
      <c r="BA129" s="29"/>
      <c r="BB129" s="29"/>
      <c r="BC129" s="30"/>
      <c r="BD129" s="114"/>
      <c r="BE129" s="518">
        <f t="shared" si="156"/>
        <v>0</v>
      </c>
      <c r="BF129" s="26">
        <v>0</v>
      </c>
      <c r="BG129" s="26">
        <v>0</v>
      </c>
      <c r="BH129" s="26">
        <v>0</v>
      </c>
      <c r="BI129" s="29"/>
      <c r="BJ129" s="29"/>
      <c r="BK129" s="29"/>
      <c r="BL129" s="29"/>
      <c r="BM129" s="29"/>
      <c r="BN129" s="29"/>
      <c r="BO129" s="29"/>
      <c r="BP129" s="29"/>
      <c r="BQ129" s="29"/>
      <c r="BR129" s="29"/>
      <c r="BS129" s="29"/>
      <c r="BT129" s="30"/>
      <c r="BU129" s="71"/>
      <c r="BV129" s="186">
        <f t="shared" si="115"/>
        <v>0</v>
      </c>
      <c r="BW129" s="81">
        <v>0</v>
      </c>
      <c r="BX129" s="81">
        <v>0</v>
      </c>
    </row>
    <row r="130" spans="2:76" ht="15.75" customHeight="1" x14ac:dyDescent="0.25">
      <c r="B130" s="870" t="s">
        <v>275</v>
      </c>
      <c r="C130" s="871"/>
      <c r="D130" s="501"/>
      <c r="E130" s="151" t="s">
        <v>236</v>
      </c>
      <c r="F130" s="152"/>
      <c r="G130" s="527">
        <f>SUM(G131:G132)</f>
        <v>0</v>
      </c>
      <c r="H130" s="558">
        <f t="shared" ref="H130:W130" si="157">SUM(H131:H132)</f>
        <v>0</v>
      </c>
      <c r="I130" s="558">
        <f t="shared" si="157"/>
        <v>0</v>
      </c>
      <c r="J130" s="558">
        <f t="shared" si="157"/>
        <v>0</v>
      </c>
      <c r="K130" s="558">
        <f t="shared" si="157"/>
        <v>0</v>
      </c>
      <c r="L130" s="558">
        <f t="shared" si="157"/>
        <v>0</v>
      </c>
      <c r="M130" s="558">
        <f t="shared" ref="M130:T130" si="158">SUM(M131:M132)</f>
        <v>0</v>
      </c>
      <c r="N130" s="558">
        <f t="shared" si="158"/>
        <v>0</v>
      </c>
      <c r="O130" s="558">
        <f t="shared" si="158"/>
        <v>0</v>
      </c>
      <c r="P130" s="558">
        <f t="shared" si="158"/>
        <v>0</v>
      </c>
      <c r="Q130" s="558">
        <f t="shared" si="158"/>
        <v>0</v>
      </c>
      <c r="R130" s="558">
        <f t="shared" si="158"/>
        <v>0</v>
      </c>
      <c r="S130" s="558">
        <f t="shared" si="158"/>
        <v>0</v>
      </c>
      <c r="T130" s="558">
        <f t="shared" si="158"/>
        <v>0</v>
      </c>
      <c r="U130" s="558">
        <f t="shared" si="157"/>
        <v>0</v>
      </c>
      <c r="V130" s="587">
        <f t="shared" si="157"/>
        <v>0</v>
      </c>
      <c r="W130" s="587">
        <f t="shared" si="157"/>
        <v>0</v>
      </c>
      <c r="X130" s="588">
        <f>SUM(X131:X132)</f>
        <v>0</v>
      </c>
      <c r="Y130" s="589">
        <f t="shared" ref="Y130:AM130" si="159">SUM(Y131:Y132)</f>
        <v>0</v>
      </c>
      <c r="Z130" s="589">
        <f t="shared" si="159"/>
        <v>0</v>
      </c>
      <c r="AA130" s="589">
        <f t="shared" si="159"/>
        <v>0</v>
      </c>
      <c r="AB130" s="589">
        <f t="shared" si="159"/>
        <v>0</v>
      </c>
      <c r="AC130" s="589">
        <f t="shared" si="159"/>
        <v>0</v>
      </c>
      <c r="AD130" s="589">
        <f t="shared" si="159"/>
        <v>0</v>
      </c>
      <c r="AE130" s="589">
        <f t="shared" si="159"/>
        <v>0</v>
      </c>
      <c r="AF130" s="589">
        <f t="shared" si="159"/>
        <v>0</v>
      </c>
      <c r="AG130" s="589">
        <f t="shared" si="159"/>
        <v>0</v>
      </c>
      <c r="AH130" s="589">
        <f t="shared" si="159"/>
        <v>0</v>
      </c>
      <c r="AI130" s="589">
        <f t="shared" si="159"/>
        <v>0</v>
      </c>
      <c r="AJ130" s="589">
        <f t="shared" si="159"/>
        <v>0</v>
      </c>
      <c r="AK130" s="589">
        <f t="shared" si="159"/>
        <v>0</v>
      </c>
      <c r="AL130" s="589">
        <f t="shared" si="159"/>
        <v>0</v>
      </c>
      <c r="AM130" s="587">
        <f t="shared" si="159"/>
        <v>0</v>
      </c>
      <c r="AN130" s="518">
        <f>SUM(AN131:AN132)</f>
        <v>0</v>
      </c>
      <c r="AO130" s="560">
        <f t="shared" ref="AO130:BC130" si="160">SUM(AO131:AO132)</f>
        <v>0</v>
      </c>
      <c r="AP130" s="560">
        <f t="shared" si="160"/>
        <v>0</v>
      </c>
      <c r="AQ130" s="560">
        <f t="shared" si="160"/>
        <v>0</v>
      </c>
      <c r="AR130" s="560">
        <f t="shared" si="160"/>
        <v>0</v>
      </c>
      <c r="AS130" s="560">
        <f t="shared" ref="AS130:AZ130" si="161">SUM(AS131:AS132)</f>
        <v>0</v>
      </c>
      <c r="AT130" s="560">
        <f t="shared" si="161"/>
        <v>0</v>
      </c>
      <c r="AU130" s="560">
        <f t="shared" si="161"/>
        <v>0</v>
      </c>
      <c r="AV130" s="560">
        <f t="shared" si="161"/>
        <v>0</v>
      </c>
      <c r="AW130" s="560">
        <f t="shared" si="161"/>
        <v>0</v>
      </c>
      <c r="AX130" s="560">
        <f t="shared" si="161"/>
        <v>0</v>
      </c>
      <c r="AY130" s="560">
        <f t="shared" si="161"/>
        <v>0</v>
      </c>
      <c r="AZ130" s="560">
        <f t="shared" si="161"/>
        <v>0</v>
      </c>
      <c r="BA130" s="560">
        <f t="shared" si="160"/>
        <v>0</v>
      </c>
      <c r="BB130" s="560">
        <f t="shared" si="160"/>
        <v>0</v>
      </c>
      <c r="BC130" s="561">
        <f t="shared" si="160"/>
        <v>0</v>
      </c>
      <c r="BD130" s="590"/>
      <c r="BE130" s="518">
        <f>SUM(BE131:BE132)</f>
        <v>0</v>
      </c>
      <c r="BF130" s="560">
        <f t="shared" ref="BF130:BT130" si="162">SUM(BF131:BF132)</f>
        <v>0</v>
      </c>
      <c r="BG130" s="560">
        <f t="shared" si="162"/>
        <v>0</v>
      </c>
      <c r="BH130" s="560">
        <f t="shared" si="162"/>
        <v>0</v>
      </c>
      <c r="BI130" s="560">
        <f t="shared" si="162"/>
        <v>0</v>
      </c>
      <c r="BJ130" s="560">
        <f t="shared" ref="BJ130:BQ130" si="163">SUM(BJ131:BJ132)</f>
        <v>0</v>
      </c>
      <c r="BK130" s="560">
        <f t="shared" si="163"/>
        <v>0</v>
      </c>
      <c r="BL130" s="560">
        <f t="shared" si="163"/>
        <v>0</v>
      </c>
      <c r="BM130" s="560">
        <f t="shared" si="163"/>
        <v>0</v>
      </c>
      <c r="BN130" s="560">
        <f t="shared" si="163"/>
        <v>0</v>
      </c>
      <c r="BO130" s="560">
        <f t="shared" si="163"/>
        <v>0</v>
      </c>
      <c r="BP130" s="560">
        <f t="shared" si="163"/>
        <v>0</v>
      </c>
      <c r="BQ130" s="560">
        <f t="shared" si="163"/>
        <v>0</v>
      </c>
      <c r="BR130" s="560">
        <f t="shared" si="162"/>
        <v>0</v>
      </c>
      <c r="BS130" s="560">
        <f t="shared" si="162"/>
        <v>0</v>
      </c>
      <c r="BT130" s="561">
        <f t="shared" si="162"/>
        <v>0</v>
      </c>
      <c r="BU130" s="591"/>
      <c r="BV130" s="186">
        <f t="shared" si="115"/>
        <v>0</v>
      </c>
      <c r="BW130" s="81">
        <v>0</v>
      </c>
      <c r="BX130" s="81">
        <v>0</v>
      </c>
    </row>
    <row r="131" spans="2:76" ht="26.25" x14ac:dyDescent="0.25">
      <c r="B131" s="906" t="s">
        <v>5</v>
      </c>
      <c r="C131" s="182" t="s">
        <v>388</v>
      </c>
      <c r="D131" s="182"/>
      <c r="E131" s="897" t="s">
        <v>236</v>
      </c>
      <c r="F131" s="152" t="s">
        <v>56</v>
      </c>
      <c r="G131" s="531">
        <f>SUM(H131:W131)</f>
        <v>0</v>
      </c>
      <c r="H131" s="390">
        <v>0</v>
      </c>
      <c r="I131" s="390">
        <v>0</v>
      </c>
      <c r="J131" s="390">
        <v>0</v>
      </c>
      <c r="K131" s="390" t="s">
        <v>914</v>
      </c>
      <c r="L131" s="390" t="s">
        <v>914</v>
      </c>
      <c r="M131" s="390" t="s">
        <v>914</v>
      </c>
      <c r="N131" s="390" t="s">
        <v>914</v>
      </c>
      <c r="O131" s="390" t="s">
        <v>914</v>
      </c>
      <c r="P131" s="390" t="s">
        <v>914</v>
      </c>
      <c r="Q131" s="390" t="s">
        <v>914</v>
      </c>
      <c r="R131" s="390" t="s">
        <v>914</v>
      </c>
      <c r="S131" s="390" t="s">
        <v>914</v>
      </c>
      <c r="T131" s="390" t="s">
        <v>914</v>
      </c>
      <c r="U131" s="390" t="s">
        <v>914</v>
      </c>
      <c r="V131" s="465" t="s">
        <v>914</v>
      </c>
      <c r="W131" s="486" t="s">
        <v>914</v>
      </c>
      <c r="X131" s="594">
        <f t="shared" ref="X131:X132" si="164">SUM(Y131:AM131)</f>
        <v>0</v>
      </c>
      <c r="Y131" s="390">
        <v>0</v>
      </c>
      <c r="Z131" s="390">
        <v>0</v>
      </c>
      <c r="AA131" s="390">
        <v>0</v>
      </c>
      <c r="AB131" s="390" t="s">
        <v>914</v>
      </c>
      <c r="AC131" s="390" t="s">
        <v>914</v>
      </c>
      <c r="AD131" s="390" t="s">
        <v>914</v>
      </c>
      <c r="AE131" s="390" t="s">
        <v>914</v>
      </c>
      <c r="AF131" s="390" t="s">
        <v>914</v>
      </c>
      <c r="AG131" s="390" t="s">
        <v>914</v>
      </c>
      <c r="AH131" s="390" t="s">
        <v>914</v>
      </c>
      <c r="AI131" s="390" t="s">
        <v>914</v>
      </c>
      <c r="AJ131" s="390" t="s">
        <v>914</v>
      </c>
      <c r="AK131" s="390" t="s">
        <v>914</v>
      </c>
      <c r="AL131" s="390" t="s">
        <v>914</v>
      </c>
      <c r="AM131" s="465" t="s">
        <v>914</v>
      </c>
      <c r="AN131" s="519">
        <f t="shared" ref="AN131:AN132" si="165">SUM(AO131:BC131)</f>
        <v>0</v>
      </c>
      <c r="AO131" s="26">
        <v>0</v>
      </c>
      <c r="AP131" s="26">
        <v>0</v>
      </c>
      <c r="AQ131" s="26">
        <v>0</v>
      </c>
      <c r="AR131" s="32"/>
      <c r="AS131" s="32"/>
      <c r="AT131" s="32"/>
      <c r="AU131" s="32"/>
      <c r="AV131" s="32"/>
      <c r="AW131" s="32"/>
      <c r="AX131" s="32"/>
      <c r="AY131" s="32"/>
      <c r="AZ131" s="32"/>
      <c r="BA131" s="32"/>
      <c r="BB131" s="32"/>
      <c r="BC131" s="33"/>
      <c r="BD131" s="114"/>
      <c r="BE131" s="519">
        <f t="shared" ref="BE131:BE132" si="166">SUM(BF131:BT131)</f>
        <v>0</v>
      </c>
      <c r="BF131" s="26">
        <v>0</v>
      </c>
      <c r="BG131" s="26">
        <v>0</v>
      </c>
      <c r="BH131" s="26">
        <v>0</v>
      </c>
      <c r="BI131" s="32"/>
      <c r="BJ131" s="32"/>
      <c r="BK131" s="32"/>
      <c r="BL131" s="32"/>
      <c r="BM131" s="32"/>
      <c r="BN131" s="32"/>
      <c r="BO131" s="32"/>
      <c r="BP131" s="32"/>
      <c r="BQ131" s="32"/>
      <c r="BR131" s="32"/>
      <c r="BS131" s="32"/>
      <c r="BT131" s="33"/>
      <c r="BU131" s="72"/>
      <c r="BV131" s="184">
        <f t="shared" si="115"/>
        <v>0</v>
      </c>
      <c r="BW131" s="98" t="s">
        <v>390</v>
      </c>
      <c r="BX131" s="99" t="s">
        <v>390</v>
      </c>
    </row>
    <row r="132" spans="2:76" x14ac:dyDescent="0.25">
      <c r="B132" s="908"/>
      <c r="C132" s="182" t="s">
        <v>23</v>
      </c>
      <c r="D132" s="182"/>
      <c r="E132" s="899"/>
      <c r="F132" s="152"/>
      <c r="G132" s="531">
        <f>SUM(H132:W132)</f>
        <v>0</v>
      </c>
      <c r="H132" s="390">
        <v>0</v>
      </c>
      <c r="I132" s="390">
        <v>0</v>
      </c>
      <c r="J132" s="390">
        <v>0</v>
      </c>
      <c r="K132" s="390" t="s">
        <v>914</v>
      </c>
      <c r="L132" s="390" t="s">
        <v>914</v>
      </c>
      <c r="M132" s="390" t="s">
        <v>914</v>
      </c>
      <c r="N132" s="390" t="s">
        <v>914</v>
      </c>
      <c r="O132" s="390" t="s">
        <v>914</v>
      </c>
      <c r="P132" s="390" t="s">
        <v>914</v>
      </c>
      <c r="Q132" s="390" t="s">
        <v>914</v>
      </c>
      <c r="R132" s="390" t="s">
        <v>914</v>
      </c>
      <c r="S132" s="390" t="s">
        <v>914</v>
      </c>
      <c r="T132" s="390" t="s">
        <v>914</v>
      </c>
      <c r="U132" s="390" t="s">
        <v>914</v>
      </c>
      <c r="V132" s="465" t="s">
        <v>914</v>
      </c>
      <c r="W132" s="486" t="s">
        <v>914</v>
      </c>
      <c r="X132" s="594">
        <f t="shared" si="164"/>
        <v>0</v>
      </c>
      <c r="Y132" s="390">
        <v>0</v>
      </c>
      <c r="Z132" s="390">
        <v>0</v>
      </c>
      <c r="AA132" s="390">
        <v>0</v>
      </c>
      <c r="AB132" s="390" t="s">
        <v>914</v>
      </c>
      <c r="AC132" s="390" t="s">
        <v>914</v>
      </c>
      <c r="AD132" s="390" t="s">
        <v>914</v>
      </c>
      <c r="AE132" s="390" t="s">
        <v>914</v>
      </c>
      <c r="AF132" s="390" t="s">
        <v>914</v>
      </c>
      <c r="AG132" s="390" t="s">
        <v>914</v>
      </c>
      <c r="AH132" s="390" t="s">
        <v>914</v>
      </c>
      <c r="AI132" s="390" t="s">
        <v>914</v>
      </c>
      <c r="AJ132" s="390" t="s">
        <v>914</v>
      </c>
      <c r="AK132" s="390" t="s">
        <v>914</v>
      </c>
      <c r="AL132" s="390" t="s">
        <v>914</v>
      </c>
      <c r="AM132" s="465" t="s">
        <v>914</v>
      </c>
      <c r="AN132" s="519">
        <f t="shared" si="165"/>
        <v>0</v>
      </c>
      <c r="AO132" s="26">
        <v>0</v>
      </c>
      <c r="AP132" s="26">
        <v>0</v>
      </c>
      <c r="AQ132" s="26">
        <v>0</v>
      </c>
      <c r="AR132" s="32"/>
      <c r="AS132" s="32"/>
      <c r="AT132" s="32"/>
      <c r="AU132" s="32"/>
      <c r="AV132" s="32"/>
      <c r="AW132" s="32"/>
      <c r="AX132" s="32"/>
      <c r="AY132" s="32"/>
      <c r="AZ132" s="32"/>
      <c r="BA132" s="32"/>
      <c r="BB132" s="32"/>
      <c r="BC132" s="33"/>
      <c r="BD132" s="114"/>
      <c r="BE132" s="519">
        <f t="shared" si="166"/>
        <v>0</v>
      </c>
      <c r="BF132" s="26">
        <v>0</v>
      </c>
      <c r="BG132" s="26">
        <v>0</v>
      </c>
      <c r="BH132" s="26">
        <v>0</v>
      </c>
      <c r="BI132" s="32"/>
      <c r="BJ132" s="32"/>
      <c r="BK132" s="32"/>
      <c r="BL132" s="32"/>
      <c r="BM132" s="32"/>
      <c r="BN132" s="32"/>
      <c r="BO132" s="32"/>
      <c r="BP132" s="32"/>
      <c r="BQ132" s="32"/>
      <c r="BR132" s="32"/>
      <c r="BS132" s="32"/>
      <c r="BT132" s="33"/>
      <c r="BU132" s="72"/>
      <c r="BV132" s="184">
        <f t="shared" si="115"/>
        <v>0</v>
      </c>
      <c r="BW132" s="98" t="s">
        <v>390</v>
      </c>
      <c r="BX132" s="99" t="s">
        <v>390</v>
      </c>
    </row>
    <row r="133" spans="2:76" ht="15.75" customHeight="1" x14ac:dyDescent="0.25">
      <c r="B133" s="870" t="s">
        <v>276</v>
      </c>
      <c r="C133" s="871"/>
      <c r="D133" s="501"/>
      <c r="E133" s="151" t="s">
        <v>237</v>
      </c>
      <c r="F133" s="152"/>
      <c r="G133" s="527">
        <f>SUM(G134:G137)</f>
        <v>0</v>
      </c>
      <c r="H133" s="558">
        <f t="shared" ref="H133:W133" si="167">SUM(H134:H137)</f>
        <v>0</v>
      </c>
      <c r="I133" s="558">
        <f t="shared" si="167"/>
        <v>0</v>
      </c>
      <c r="J133" s="558">
        <f t="shared" si="167"/>
        <v>0</v>
      </c>
      <c r="K133" s="558">
        <f t="shared" si="167"/>
        <v>0</v>
      </c>
      <c r="L133" s="558">
        <f t="shared" si="167"/>
        <v>0</v>
      </c>
      <c r="M133" s="558">
        <f t="shared" ref="M133:T133" si="168">SUM(M134:M137)</f>
        <v>0</v>
      </c>
      <c r="N133" s="558">
        <f t="shared" si="168"/>
        <v>0</v>
      </c>
      <c r="O133" s="558">
        <f t="shared" si="168"/>
        <v>0</v>
      </c>
      <c r="P133" s="558">
        <f t="shared" si="168"/>
        <v>0</v>
      </c>
      <c r="Q133" s="558">
        <f t="shared" si="168"/>
        <v>0</v>
      </c>
      <c r="R133" s="558">
        <f t="shared" si="168"/>
        <v>0</v>
      </c>
      <c r="S133" s="558">
        <f t="shared" si="168"/>
        <v>0</v>
      </c>
      <c r="T133" s="558">
        <f t="shared" si="168"/>
        <v>0</v>
      </c>
      <c r="U133" s="558">
        <f t="shared" si="167"/>
        <v>0</v>
      </c>
      <c r="V133" s="587">
        <f t="shared" si="167"/>
        <v>0</v>
      </c>
      <c r="W133" s="587">
        <f t="shared" si="167"/>
        <v>0</v>
      </c>
      <c r="X133" s="588">
        <f>SUM(X134:X137)</f>
        <v>0</v>
      </c>
      <c r="Y133" s="589">
        <f t="shared" ref="Y133:AM133" si="169">SUM(Y134:Y137)</f>
        <v>0</v>
      </c>
      <c r="Z133" s="589">
        <f t="shared" si="169"/>
        <v>0</v>
      </c>
      <c r="AA133" s="589">
        <f t="shared" si="169"/>
        <v>0</v>
      </c>
      <c r="AB133" s="589">
        <f t="shared" si="169"/>
        <v>0</v>
      </c>
      <c r="AC133" s="589">
        <f t="shared" si="169"/>
        <v>0</v>
      </c>
      <c r="AD133" s="589">
        <f t="shared" si="169"/>
        <v>0</v>
      </c>
      <c r="AE133" s="589">
        <f t="shared" si="169"/>
        <v>0</v>
      </c>
      <c r="AF133" s="589">
        <f t="shared" si="169"/>
        <v>0</v>
      </c>
      <c r="AG133" s="589">
        <f t="shared" si="169"/>
        <v>0</v>
      </c>
      <c r="AH133" s="589">
        <f t="shared" si="169"/>
        <v>0</v>
      </c>
      <c r="AI133" s="589">
        <f t="shared" si="169"/>
        <v>0</v>
      </c>
      <c r="AJ133" s="589">
        <f t="shared" si="169"/>
        <v>0</v>
      </c>
      <c r="AK133" s="589">
        <f t="shared" si="169"/>
        <v>0</v>
      </c>
      <c r="AL133" s="589">
        <f t="shared" si="169"/>
        <v>0</v>
      </c>
      <c r="AM133" s="587">
        <f t="shared" si="169"/>
        <v>0</v>
      </c>
      <c r="AN133" s="518">
        <f>SUM(AN134:AN137)</f>
        <v>0</v>
      </c>
      <c r="AO133" s="560">
        <f t="shared" ref="AO133:BC133" si="170">SUM(AO134:AO137)</f>
        <v>0</v>
      </c>
      <c r="AP133" s="560">
        <f t="shared" si="170"/>
        <v>0</v>
      </c>
      <c r="AQ133" s="560">
        <f t="shared" si="170"/>
        <v>0</v>
      </c>
      <c r="AR133" s="560">
        <f t="shared" si="170"/>
        <v>0</v>
      </c>
      <c r="AS133" s="560">
        <f t="shared" ref="AS133:AZ133" si="171">SUM(AS134:AS137)</f>
        <v>0</v>
      </c>
      <c r="AT133" s="560">
        <f t="shared" si="171"/>
        <v>0</v>
      </c>
      <c r="AU133" s="560">
        <f t="shared" si="171"/>
        <v>0</v>
      </c>
      <c r="AV133" s="560">
        <f t="shared" si="171"/>
        <v>0</v>
      </c>
      <c r="AW133" s="560">
        <f t="shared" si="171"/>
        <v>0</v>
      </c>
      <c r="AX133" s="560">
        <f t="shared" si="171"/>
        <v>0</v>
      </c>
      <c r="AY133" s="560">
        <f t="shared" si="171"/>
        <v>0</v>
      </c>
      <c r="AZ133" s="560">
        <f t="shared" si="171"/>
        <v>0</v>
      </c>
      <c r="BA133" s="560">
        <f t="shared" si="170"/>
        <v>0</v>
      </c>
      <c r="BB133" s="560">
        <f t="shared" si="170"/>
        <v>0</v>
      </c>
      <c r="BC133" s="561">
        <f t="shared" si="170"/>
        <v>0</v>
      </c>
      <c r="BD133" s="590"/>
      <c r="BE133" s="518">
        <f>SUM(BE134:BE137)</f>
        <v>0</v>
      </c>
      <c r="BF133" s="560">
        <f t="shared" ref="BF133:BT133" si="172">SUM(BF134:BF137)</f>
        <v>0</v>
      </c>
      <c r="BG133" s="560">
        <f t="shared" si="172"/>
        <v>0</v>
      </c>
      <c r="BH133" s="560">
        <f t="shared" si="172"/>
        <v>0</v>
      </c>
      <c r="BI133" s="560">
        <f t="shared" si="172"/>
        <v>0</v>
      </c>
      <c r="BJ133" s="560">
        <f t="shared" ref="BJ133:BQ133" si="173">SUM(BJ134:BJ137)</f>
        <v>0</v>
      </c>
      <c r="BK133" s="560">
        <f t="shared" si="173"/>
        <v>0</v>
      </c>
      <c r="BL133" s="560">
        <f t="shared" si="173"/>
        <v>0</v>
      </c>
      <c r="BM133" s="560">
        <f t="shared" si="173"/>
        <v>0</v>
      </c>
      <c r="BN133" s="560">
        <f t="shared" si="173"/>
        <v>0</v>
      </c>
      <c r="BO133" s="560">
        <f t="shared" si="173"/>
        <v>0</v>
      </c>
      <c r="BP133" s="560">
        <f t="shared" si="173"/>
        <v>0</v>
      </c>
      <c r="BQ133" s="560">
        <f t="shared" si="173"/>
        <v>0</v>
      </c>
      <c r="BR133" s="560">
        <f t="shared" si="172"/>
        <v>0</v>
      </c>
      <c r="BS133" s="560">
        <f t="shared" si="172"/>
        <v>0</v>
      </c>
      <c r="BT133" s="561">
        <f t="shared" si="172"/>
        <v>0</v>
      </c>
      <c r="BU133" s="591"/>
      <c r="BV133" s="186">
        <f t="shared" si="115"/>
        <v>0</v>
      </c>
      <c r="BW133" s="81">
        <v>0</v>
      </c>
      <c r="BX133" s="81">
        <v>0</v>
      </c>
    </row>
    <row r="134" spans="2:76" x14ac:dyDescent="0.25">
      <c r="B134" s="894" t="s">
        <v>5</v>
      </c>
      <c r="C134" s="167" t="s">
        <v>158</v>
      </c>
      <c r="D134" s="167"/>
      <c r="E134" s="897" t="s">
        <v>237</v>
      </c>
      <c r="F134" s="152" t="s">
        <v>56</v>
      </c>
      <c r="G134" s="531">
        <f t="shared" ref="G134:G140" si="174">SUM(H134:W134)</f>
        <v>0</v>
      </c>
      <c r="H134" s="390">
        <v>0</v>
      </c>
      <c r="I134" s="390">
        <v>0</v>
      </c>
      <c r="J134" s="390">
        <v>0</v>
      </c>
      <c r="K134" s="390" t="s">
        <v>914</v>
      </c>
      <c r="L134" s="390" t="s">
        <v>914</v>
      </c>
      <c r="M134" s="390" t="s">
        <v>914</v>
      </c>
      <c r="N134" s="390" t="s">
        <v>914</v>
      </c>
      <c r="O134" s="390" t="s">
        <v>914</v>
      </c>
      <c r="P134" s="390" t="s">
        <v>914</v>
      </c>
      <c r="Q134" s="390" t="s">
        <v>914</v>
      </c>
      <c r="R134" s="390" t="s">
        <v>914</v>
      </c>
      <c r="S134" s="390" t="s">
        <v>914</v>
      </c>
      <c r="T134" s="390" t="s">
        <v>914</v>
      </c>
      <c r="U134" s="390" t="s">
        <v>914</v>
      </c>
      <c r="V134" s="465" t="s">
        <v>914</v>
      </c>
      <c r="W134" s="486" t="s">
        <v>914</v>
      </c>
      <c r="X134" s="594">
        <f t="shared" ref="X134:X140" si="175">SUM(Y134:AM134)</f>
        <v>0</v>
      </c>
      <c r="Y134" s="390">
        <v>0</v>
      </c>
      <c r="Z134" s="390">
        <v>0</v>
      </c>
      <c r="AA134" s="390">
        <v>0</v>
      </c>
      <c r="AB134" s="390" t="s">
        <v>914</v>
      </c>
      <c r="AC134" s="390" t="s">
        <v>914</v>
      </c>
      <c r="AD134" s="390" t="s">
        <v>914</v>
      </c>
      <c r="AE134" s="390" t="s">
        <v>914</v>
      </c>
      <c r="AF134" s="390" t="s">
        <v>914</v>
      </c>
      <c r="AG134" s="390" t="s">
        <v>914</v>
      </c>
      <c r="AH134" s="390" t="s">
        <v>914</v>
      </c>
      <c r="AI134" s="390" t="s">
        <v>914</v>
      </c>
      <c r="AJ134" s="390" t="s">
        <v>914</v>
      </c>
      <c r="AK134" s="390" t="s">
        <v>914</v>
      </c>
      <c r="AL134" s="390" t="s">
        <v>914</v>
      </c>
      <c r="AM134" s="465" t="s">
        <v>914</v>
      </c>
      <c r="AN134" s="519">
        <f t="shared" ref="AN134:AN140" si="176">SUM(AO134:BC134)</f>
        <v>0</v>
      </c>
      <c r="AO134" s="26">
        <v>0</v>
      </c>
      <c r="AP134" s="26">
        <v>0</v>
      </c>
      <c r="AQ134" s="26">
        <v>0</v>
      </c>
      <c r="AR134" s="32"/>
      <c r="AS134" s="32"/>
      <c r="AT134" s="32"/>
      <c r="AU134" s="32"/>
      <c r="AV134" s="32"/>
      <c r="AW134" s="32"/>
      <c r="AX134" s="32"/>
      <c r="AY134" s="32"/>
      <c r="AZ134" s="32"/>
      <c r="BA134" s="32"/>
      <c r="BB134" s="32"/>
      <c r="BC134" s="33"/>
      <c r="BD134" s="114"/>
      <c r="BE134" s="519">
        <f t="shared" ref="BE134:BE140" si="177">SUM(BF134:BT134)</f>
        <v>0</v>
      </c>
      <c r="BF134" s="26">
        <v>0</v>
      </c>
      <c r="BG134" s="26">
        <v>0</v>
      </c>
      <c r="BH134" s="26">
        <v>0</v>
      </c>
      <c r="BI134" s="32"/>
      <c r="BJ134" s="32"/>
      <c r="BK134" s="32"/>
      <c r="BL134" s="75"/>
      <c r="BM134" s="32"/>
      <c r="BN134" s="32"/>
      <c r="BO134" s="32"/>
      <c r="BP134" s="32"/>
      <c r="BQ134" s="32"/>
      <c r="BR134" s="32"/>
      <c r="BS134" s="32"/>
      <c r="BT134" s="33"/>
      <c r="BU134" s="72"/>
      <c r="BV134" s="184">
        <f t="shared" si="115"/>
        <v>0</v>
      </c>
      <c r="BW134" s="98" t="s">
        <v>390</v>
      </c>
      <c r="BX134" s="99" t="s">
        <v>390</v>
      </c>
    </row>
    <row r="135" spans="2:76" x14ac:dyDescent="0.25">
      <c r="B135" s="895"/>
      <c r="C135" s="167" t="s">
        <v>159</v>
      </c>
      <c r="D135" s="167"/>
      <c r="E135" s="898"/>
      <c r="F135" s="152" t="s">
        <v>62</v>
      </c>
      <c r="G135" s="531">
        <f t="shared" si="174"/>
        <v>0</v>
      </c>
      <c r="H135" s="390">
        <v>0</v>
      </c>
      <c r="I135" s="390">
        <v>0</v>
      </c>
      <c r="J135" s="390">
        <v>0</v>
      </c>
      <c r="K135" s="390" t="s">
        <v>914</v>
      </c>
      <c r="L135" s="390" t="s">
        <v>914</v>
      </c>
      <c r="M135" s="390" t="s">
        <v>914</v>
      </c>
      <c r="N135" s="390" t="s">
        <v>914</v>
      </c>
      <c r="O135" s="390" t="s">
        <v>914</v>
      </c>
      <c r="P135" s="390" t="s">
        <v>914</v>
      </c>
      <c r="Q135" s="390" t="s">
        <v>914</v>
      </c>
      <c r="R135" s="390" t="s">
        <v>914</v>
      </c>
      <c r="S135" s="390" t="s">
        <v>914</v>
      </c>
      <c r="T135" s="390" t="s">
        <v>914</v>
      </c>
      <c r="U135" s="390" t="s">
        <v>914</v>
      </c>
      <c r="V135" s="465" t="s">
        <v>914</v>
      </c>
      <c r="W135" s="486" t="s">
        <v>914</v>
      </c>
      <c r="X135" s="594">
        <f t="shared" si="175"/>
        <v>0</v>
      </c>
      <c r="Y135" s="390">
        <v>0</v>
      </c>
      <c r="Z135" s="390">
        <v>0</v>
      </c>
      <c r="AA135" s="390">
        <v>0</v>
      </c>
      <c r="AB135" s="390" t="s">
        <v>914</v>
      </c>
      <c r="AC135" s="390" t="s">
        <v>914</v>
      </c>
      <c r="AD135" s="390" t="s">
        <v>914</v>
      </c>
      <c r="AE135" s="390" t="s">
        <v>914</v>
      </c>
      <c r="AF135" s="390" t="s">
        <v>914</v>
      </c>
      <c r="AG135" s="390" t="s">
        <v>914</v>
      </c>
      <c r="AH135" s="390" t="s">
        <v>914</v>
      </c>
      <c r="AI135" s="390" t="s">
        <v>914</v>
      </c>
      <c r="AJ135" s="390" t="s">
        <v>914</v>
      </c>
      <c r="AK135" s="390" t="s">
        <v>914</v>
      </c>
      <c r="AL135" s="390" t="s">
        <v>914</v>
      </c>
      <c r="AM135" s="465" t="s">
        <v>914</v>
      </c>
      <c r="AN135" s="519">
        <f t="shared" si="176"/>
        <v>0</v>
      </c>
      <c r="AO135" s="26">
        <v>0</v>
      </c>
      <c r="AP135" s="26">
        <v>0</v>
      </c>
      <c r="AQ135" s="26">
        <v>0</v>
      </c>
      <c r="AR135" s="32"/>
      <c r="AS135" s="32"/>
      <c r="AT135" s="32"/>
      <c r="AU135" s="32"/>
      <c r="AV135" s="32"/>
      <c r="AW135" s="32"/>
      <c r="AX135" s="32"/>
      <c r="AY135" s="32"/>
      <c r="AZ135" s="32"/>
      <c r="BA135" s="32"/>
      <c r="BB135" s="32"/>
      <c r="BC135" s="33"/>
      <c r="BD135" s="114"/>
      <c r="BE135" s="519">
        <f t="shared" si="177"/>
        <v>0</v>
      </c>
      <c r="BF135" s="26">
        <v>0</v>
      </c>
      <c r="BG135" s="26">
        <v>0</v>
      </c>
      <c r="BH135" s="26">
        <v>0</v>
      </c>
      <c r="BI135" s="32"/>
      <c r="BJ135" s="32"/>
      <c r="BK135" s="32"/>
      <c r="BL135" s="32"/>
      <c r="BM135" s="32"/>
      <c r="BN135" s="32"/>
      <c r="BO135" s="32"/>
      <c r="BP135" s="32"/>
      <c r="BQ135" s="32"/>
      <c r="BR135" s="32"/>
      <c r="BS135" s="32"/>
      <c r="BT135" s="33"/>
      <c r="BU135" s="72"/>
      <c r="BV135" s="184">
        <f t="shared" si="115"/>
        <v>0</v>
      </c>
      <c r="BW135" s="98" t="s">
        <v>390</v>
      </c>
      <c r="BX135" s="99" t="s">
        <v>390</v>
      </c>
    </row>
    <row r="136" spans="2:76" x14ac:dyDescent="0.25">
      <c r="B136" s="895"/>
      <c r="C136" s="167" t="s">
        <v>160</v>
      </c>
      <c r="D136" s="167"/>
      <c r="E136" s="898"/>
      <c r="F136" s="152" t="s">
        <v>64</v>
      </c>
      <c r="G136" s="531">
        <f t="shared" si="174"/>
        <v>0</v>
      </c>
      <c r="H136" s="390">
        <v>0</v>
      </c>
      <c r="I136" s="390">
        <v>0</v>
      </c>
      <c r="J136" s="390">
        <v>0</v>
      </c>
      <c r="K136" s="390" t="s">
        <v>914</v>
      </c>
      <c r="L136" s="390" t="s">
        <v>914</v>
      </c>
      <c r="M136" s="390" t="s">
        <v>914</v>
      </c>
      <c r="N136" s="390" t="s">
        <v>914</v>
      </c>
      <c r="O136" s="390" t="s">
        <v>914</v>
      </c>
      <c r="P136" s="390" t="s">
        <v>914</v>
      </c>
      <c r="Q136" s="390" t="s">
        <v>914</v>
      </c>
      <c r="R136" s="390" t="s">
        <v>914</v>
      </c>
      <c r="S136" s="390" t="s">
        <v>914</v>
      </c>
      <c r="T136" s="390" t="s">
        <v>914</v>
      </c>
      <c r="U136" s="390" t="s">
        <v>914</v>
      </c>
      <c r="V136" s="465" t="s">
        <v>914</v>
      </c>
      <c r="W136" s="486" t="s">
        <v>914</v>
      </c>
      <c r="X136" s="594">
        <f t="shared" si="175"/>
        <v>0</v>
      </c>
      <c r="Y136" s="390">
        <v>0</v>
      </c>
      <c r="Z136" s="390">
        <v>0</v>
      </c>
      <c r="AA136" s="390">
        <v>0</v>
      </c>
      <c r="AB136" s="390" t="s">
        <v>914</v>
      </c>
      <c r="AC136" s="390" t="s">
        <v>914</v>
      </c>
      <c r="AD136" s="390" t="s">
        <v>914</v>
      </c>
      <c r="AE136" s="390" t="s">
        <v>914</v>
      </c>
      <c r="AF136" s="390" t="s">
        <v>914</v>
      </c>
      <c r="AG136" s="390" t="s">
        <v>914</v>
      </c>
      <c r="AH136" s="390" t="s">
        <v>914</v>
      </c>
      <c r="AI136" s="390" t="s">
        <v>914</v>
      </c>
      <c r="AJ136" s="390" t="s">
        <v>914</v>
      </c>
      <c r="AK136" s="390" t="s">
        <v>914</v>
      </c>
      <c r="AL136" s="390" t="s">
        <v>914</v>
      </c>
      <c r="AM136" s="465" t="s">
        <v>914</v>
      </c>
      <c r="AN136" s="519">
        <f t="shared" si="176"/>
        <v>0</v>
      </c>
      <c r="AO136" s="26">
        <v>0</v>
      </c>
      <c r="AP136" s="26">
        <v>0</v>
      </c>
      <c r="AQ136" s="26">
        <v>0</v>
      </c>
      <c r="AR136" s="32"/>
      <c r="AS136" s="32"/>
      <c r="AT136" s="32"/>
      <c r="AU136" s="32"/>
      <c r="AV136" s="32"/>
      <c r="AW136" s="32"/>
      <c r="AX136" s="32"/>
      <c r="AY136" s="32"/>
      <c r="AZ136" s="32"/>
      <c r="BA136" s="32"/>
      <c r="BB136" s="32"/>
      <c r="BC136" s="33"/>
      <c r="BD136" s="114"/>
      <c r="BE136" s="519">
        <f t="shared" si="177"/>
        <v>0</v>
      </c>
      <c r="BF136" s="26">
        <v>0</v>
      </c>
      <c r="BG136" s="26">
        <v>0</v>
      </c>
      <c r="BH136" s="26">
        <v>0</v>
      </c>
      <c r="BI136" s="32"/>
      <c r="BJ136" s="32"/>
      <c r="BK136" s="32"/>
      <c r="BL136" s="32"/>
      <c r="BM136" s="32"/>
      <c r="BN136" s="32"/>
      <c r="BO136" s="32"/>
      <c r="BP136" s="32"/>
      <c r="BQ136" s="32"/>
      <c r="BR136" s="32"/>
      <c r="BS136" s="32"/>
      <c r="BT136" s="33"/>
      <c r="BU136" s="72"/>
      <c r="BV136" s="184">
        <f t="shared" si="115"/>
        <v>0</v>
      </c>
      <c r="BW136" s="98" t="s">
        <v>390</v>
      </c>
      <c r="BX136" s="99" t="s">
        <v>390</v>
      </c>
    </row>
    <row r="137" spans="2:76" x14ac:dyDescent="0.25">
      <c r="B137" s="896"/>
      <c r="C137" s="167" t="s">
        <v>23</v>
      </c>
      <c r="D137" s="167"/>
      <c r="E137" s="899"/>
      <c r="F137" s="152"/>
      <c r="G137" s="531">
        <f t="shared" si="174"/>
        <v>0</v>
      </c>
      <c r="H137" s="390">
        <v>0</v>
      </c>
      <c r="I137" s="390">
        <v>0</v>
      </c>
      <c r="J137" s="390">
        <v>0</v>
      </c>
      <c r="K137" s="390" t="s">
        <v>914</v>
      </c>
      <c r="L137" s="390" t="s">
        <v>914</v>
      </c>
      <c r="M137" s="390" t="s">
        <v>914</v>
      </c>
      <c r="N137" s="390" t="s">
        <v>914</v>
      </c>
      <c r="O137" s="390" t="s">
        <v>914</v>
      </c>
      <c r="P137" s="390" t="s">
        <v>914</v>
      </c>
      <c r="Q137" s="390" t="s">
        <v>914</v>
      </c>
      <c r="R137" s="390" t="s">
        <v>914</v>
      </c>
      <c r="S137" s="390" t="s">
        <v>914</v>
      </c>
      <c r="T137" s="390" t="s">
        <v>914</v>
      </c>
      <c r="U137" s="390" t="s">
        <v>914</v>
      </c>
      <c r="V137" s="465" t="s">
        <v>914</v>
      </c>
      <c r="W137" s="486" t="s">
        <v>914</v>
      </c>
      <c r="X137" s="594">
        <f t="shared" si="175"/>
        <v>0</v>
      </c>
      <c r="Y137" s="390">
        <v>0</v>
      </c>
      <c r="Z137" s="390">
        <v>0</v>
      </c>
      <c r="AA137" s="390">
        <v>0</v>
      </c>
      <c r="AB137" s="390" t="s">
        <v>914</v>
      </c>
      <c r="AC137" s="390" t="s">
        <v>914</v>
      </c>
      <c r="AD137" s="390" t="s">
        <v>914</v>
      </c>
      <c r="AE137" s="390" t="s">
        <v>914</v>
      </c>
      <c r="AF137" s="390" t="s">
        <v>914</v>
      </c>
      <c r="AG137" s="390" t="s">
        <v>914</v>
      </c>
      <c r="AH137" s="390" t="s">
        <v>914</v>
      </c>
      <c r="AI137" s="390" t="s">
        <v>914</v>
      </c>
      <c r="AJ137" s="390" t="s">
        <v>914</v>
      </c>
      <c r="AK137" s="390" t="s">
        <v>914</v>
      </c>
      <c r="AL137" s="390" t="s">
        <v>914</v>
      </c>
      <c r="AM137" s="465" t="s">
        <v>914</v>
      </c>
      <c r="AN137" s="519">
        <f t="shared" si="176"/>
        <v>0</v>
      </c>
      <c r="AO137" s="26">
        <v>0</v>
      </c>
      <c r="AP137" s="26">
        <v>0</v>
      </c>
      <c r="AQ137" s="26">
        <v>0</v>
      </c>
      <c r="AR137" s="32"/>
      <c r="AS137" s="32"/>
      <c r="AT137" s="32"/>
      <c r="AU137" s="32"/>
      <c r="AV137" s="32"/>
      <c r="AW137" s="32"/>
      <c r="AX137" s="32"/>
      <c r="AY137" s="32"/>
      <c r="AZ137" s="32"/>
      <c r="BA137" s="32"/>
      <c r="BB137" s="32"/>
      <c r="BC137" s="33"/>
      <c r="BD137" s="114"/>
      <c r="BE137" s="519">
        <f t="shared" si="177"/>
        <v>0</v>
      </c>
      <c r="BF137" s="26">
        <v>0</v>
      </c>
      <c r="BG137" s="26">
        <v>0</v>
      </c>
      <c r="BH137" s="26">
        <v>0</v>
      </c>
      <c r="BI137" s="32"/>
      <c r="BJ137" s="32"/>
      <c r="BK137" s="32"/>
      <c r="BL137" s="32"/>
      <c r="BM137" s="32"/>
      <c r="BN137" s="32"/>
      <c r="BO137" s="32"/>
      <c r="BP137" s="32"/>
      <c r="BQ137" s="32"/>
      <c r="BR137" s="32"/>
      <c r="BS137" s="32"/>
      <c r="BT137" s="33"/>
      <c r="BU137" s="72"/>
      <c r="BV137" s="184">
        <f t="shared" si="115"/>
        <v>0</v>
      </c>
      <c r="BW137" s="98" t="s">
        <v>390</v>
      </c>
      <c r="BX137" s="99" t="s">
        <v>390</v>
      </c>
    </row>
    <row r="138" spans="2:76" ht="15.75" customHeight="1" x14ac:dyDescent="0.25">
      <c r="B138" s="892" t="s">
        <v>277</v>
      </c>
      <c r="C138" s="893"/>
      <c r="D138" s="150"/>
      <c r="E138" s="151" t="s">
        <v>238</v>
      </c>
      <c r="F138" s="152"/>
      <c r="G138" s="527">
        <f t="shared" si="174"/>
        <v>10084.93</v>
      </c>
      <c r="H138" s="390">
        <v>9205.51</v>
      </c>
      <c r="I138" s="390">
        <v>398.11</v>
      </c>
      <c r="J138" s="390">
        <v>481.31</v>
      </c>
      <c r="K138" s="390" t="s">
        <v>914</v>
      </c>
      <c r="L138" s="390" t="s">
        <v>914</v>
      </c>
      <c r="M138" s="390" t="s">
        <v>914</v>
      </c>
      <c r="N138" s="390" t="s">
        <v>914</v>
      </c>
      <c r="O138" s="390" t="s">
        <v>914</v>
      </c>
      <c r="P138" s="390" t="s">
        <v>914</v>
      </c>
      <c r="Q138" s="390" t="s">
        <v>914</v>
      </c>
      <c r="R138" s="390" t="s">
        <v>914</v>
      </c>
      <c r="S138" s="390" t="s">
        <v>914</v>
      </c>
      <c r="T138" s="390" t="s">
        <v>914</v>
      </c>
      <c r="U138" s="390" t="s">
        <v>914</v>
      </c>
      <c r="V138" s="465" t="s">
        <v>914</v>
      </c>
      <c r="W138" s="486" t="s">
        <v>914</v>
      </c>
      <c r="X138" s="588">
        <f t="shared" si="175"/>
        <v>9000</v>
      </c>
      <c r="Y138" s="390">
        <v>7000</v>
      </c>
      <c r="Z138" s="390">
        <v>1000</v>
      </c>
      <c r="AA138" s="390">
        <v>1000</v>
      </c>
      <c r="AB138" s="390" t="s">
        <v>914</v>
      </c>
      <c r="AC138" s="390" t="s">
        <v>914</v>
      </c>
      <c r="AD138" s="390" t="s">
        <v>914</v>
      </c>
      <c r="AE138" s="390" t="s">
        <v>914</v>
      </c>
      <c r="AF138" s="390" t="s">
        <v>914</v>
      </c>
      <c r="AG138" s="390" t="s">
        <v>914</v>
      </c>
      <c r="AH138" s="390" t="s">
        <v>914</v>
      </c>
      <c r="AI138" s="390" t="s">
        <v>914</v>
      </c>
      <c r="AJ138" s="390" t="s">
        <v>914</v>
      </c>
      <c r="AK138" s="390" t="s">
        <v>914</v>
      </c>
      <c r="AL138" s="390" t="s">
        <v>914</v>
      </c>
      <c r="AM138" s="465" t="s">
        <v>914</v>
      </c>
      <c r="AN138" s="518">
        <f t="shared" si="176"/>
        <v>9000</v>
      </c>
      <c r="AO138" s="26">
        <v>7000</v>
      </c>
      <c r="AP138" s="26">
        <v>1000</v>
      </c>
      <c r="AQ138" s="26">
        <v>1000</v>
      </c>
      <c r="AR138" s="29"/>
      <c r="AS138" s="29"/>
      <c r="AT138" s="29"/>
      <c r="AU138" s="29"/>
      <c r="AV138" s="29"/>
      <c r="AW138" s="29"/>
      <c r="AX138" s="29"/>
      <c r="AY138" s="29"/>
      <c r="AZ138" s="29"/>
      <c r="BA138" s="29"/>
      <c r="BB138" s="29"/>
      <c r="BC138" s="30"/>
      <c r="BD138" s="114"/>
      <c r="BE138" s="518">
        <f t="shared" si="177"/>
        <v>9000</v>
      </c>
      <c r="BF138" s="26">
        <v>7000</v>
      </c>
      <c r="BG138" s="26">
        <v>1000</v>
      </c>
      <c r="BH138" s="26">
        <v>1000</v>
      </c>
      <c r="BI138" s="29"/>
      <c r="BJ138" s="29"/>
      <c r="BK138" s="29"/>
      <c r="BL138" s="29"/>
      <c r="BM138" s="29"/>
      <c r="BN138" s="29"/>
      <c r="BO138" s="29"/>
      <c r="BP138" s="29"/>
      <c r="BQ138" s="29"/>
      <c r="BR138" s="29"/>
      <c r="BS138" s="29"/>
      <c r="BT138" s="30"/>
      <c r="BU138" s="71"/>
      <c r="BV138" s="186">
        <f t="shared" ref="BV138:BV144" si="178">BE138-G138</f>
        <v>-1084.9300000000003</v>
      </c>
      <c r="BW138" s="81">
        <v>9000</v>
      </c>
      <c r="BX138" s="81">
        <v>9000</v>
      </c>
    </row>
    <row r="139" spans="2:76" ht="26.25" x14ac:dyDescent="0.25">
      <c r="B139" s="916" t="s">
        <v>273</v>
      </c>
      <c r="C139" s="917"/>
      <c r="D139" s="192"/>
      <c r="E139" s="191" t="s">
        <v>387</v>
      </c>
      <c r="F139" s="152"/>
      <c r="G139" s="527">
        <f t="shared" si="174"/>
        <v>0</v>
      </c>
      <c r="H139" s="390">
        <v>0</v>
      </c>
      <c r="I139" s="390">
        <v>0</v>
      </c>
      <c r="J139" s="390">
        <v>0</v>
      </c>
      <c r="K139" s="390" t="s">
        <v>914</v>
      </c>
      <c r="L139" s="390" t="s">
        <v>914</v>
      </c>
      <c r="M139" s="390" t="s">
        <v>914</v>
      </c>
      <c r="N139" s="390" t="s">
        <v>914</v>
      </c>
      <c r="O139" s="390" t="s">
        <v>914</v>
      </c>
      <c r="P139" s="390" t="s">
        <v>914</v>
      </c>
      <c r="Q139" s="390" t="s">
        <v>914</v>
      </c>
      <c r="R139" s="390" t="s">
        <v>914</v>
      </c>
      <c r="S139" s="390" t="s">
        <v>914</v>
      </c>
      <c r="T139" s="390" t="s">
        <v>914</v>
      </c>
      <c r="U139" s="390" t="s">
        <v>914</v>
      </c>
      <c r="V139" s="465" t="s">
        <v>914</v>
      </c>
      <c r="W139" s="486" t="s">
        <v>914</v>
      </c>
      <c r="X139" s="588">
        <f t="shared" si="175"/>
        <v>0</v>
      </c>
      <c r="Y139" s="390">
        <v>0</v>
      </c>
      <c r="Z139" s="390">
        <v>0</v>
      </c>
      <c r="AA139" s="390">
        <v>0</v>
      </c>
      <c r="AB139" s="390" t="s">
        <v>914</v>
      </c>
      <c r="AC139" s="390" t="s">
        <v>914</v>
      </c>
      <c r="AD139" s="390" t="s">
        <v>914</v>
      </c>
      <c r="AE139" s="390" t="s">
        <v>914</v>
      </c>
      <c r="AF139" s="390" t="s">
        <v>914</v>
      </c>
      <c r="AG139" s="390" t="s">
        <v>914</v>
      </c>
      <c r="AH139" s="390" t="s">
        <v>914</v>
      </c>
      <c r="AI139" s="390" t="s">
        <v>914</v>
      </c>
      <c r="AJ139" s="390" t="s">
        <v>914</v>
      </c>
      <c r="AK139" s="390" t="s">
        <v>914</v>
      </c>
      <c r="AL139" s="390" t="s">
        <v>914</v>
      </c>
      <c r="AM139" s="465" t="s">
        <v>914</v>
      </c>
      <c r="AN139" s="518">
        <f t="shared" si="176"/>
        <v>0</v>
      </c>
      <c r="AO139" s="26">
        <v>0</v>
      </c>
      <c r="AP139" s="26">
        <v>0</v>
      </c>
      <c r="AQ139" s="26">
        <v>0</v>
      </c>
      <c r="AR139" s="29"/>
      <c r="AS139" s="29"/>
      <c r="AT139" s="29"/>
      <c r="AU139" s="29"/>
      <c r="AV139" s="29"/>
      <c r="AW139" s="29"/>
      <c r="AX139" s="29"/>
      <c r="AY139" s="29"/>
      <c r="AZ139" s="29"/>
      <c r="BA139" s="29"/>
      <c r="BB139" s="29"/>
      <c r="BC139" s="30"/>
      <c r="BD139" s="114"/>
      <c r="BE139" s="518">
        <f t="shared" si="177"/>
        <v>0</v>
      </c>
      <c r="BF139" s="26">
        <v>0</v>
      </c>
      <c r="BG139" s="26">
        <v>0</v>
      </c>
      <c r="BH139" s="26">
        <v>0</v>
      </c>
      <c r="BI139" s="29"/>
      <c r="BJ139" s="29"/>
      <c r="BK139" s="29"/>
      <c r="BL139" s="29"/>
      <c r="BM139" s="29"/>
      <c r="BN139" s="29"/>
      <c r="BO139" s="29"/>
      <c r="BP139" s="29"/>
      <c r="BQ139" s="29"/>
      <c r="BR139" s="29"/>
      <c r="BS139" s="29"/>
      <c r="BT139" s="30"/>
      <c r="BU139" s="71"/>
      <c r="BV139" s="186">
        <f t="shared" si="178"/>
        <v>0</v>
      </c>
      <c r="BW139" s="81">
        <v>0</v>
      </c>
      <c r="BX139" s="81">
        <v>0</v>
      </c>
    </row>
    <row r="140" spans="2:76" ht="15.75" customHeight="1" x14ac:dyDescent="0.25">
      <c r="B140" s="916" t="s">
        <v>278</v>
      </c>
      <c r="C140" s="917"/>
      <c r="D140" s="192"/>
      <c r="E140" s="151" t="s">
        <v>239</v>
      </c>
      <c r="F140" s="152"/>
      <c r="G140" s="527">
        <f t="shared" si="174"/>
        <v>0</v>
      </c>
      <c r="H140" s="390">
        <v>0</v>
      </c>
      <c r="I140" s="390">
        <v>0</v>
      </c>
      <c r="J140" s="390">
        <v>0</v>
      </c>
      <c r="K140" s="390" t="s">
        <v>914</v>
      </c>
      <c r="L140" s="390" t="s">
        <v>914</v>
      </c>
      <c r="M140" s="390" t="s">
        <v>914</v>
      </c>
      <c r="N140" s="390" t="s">
        <v>914</v>
      </c>
      <c r="O140" s="390" t="s">
        <v>914</v>
      </c>
      <c r="P140" s="390" t="s">
        <v>914</v>
      </c>
      <c r="Q140" s="390" t="s">
        <v>914</v>
      </c>
      <c r="R140" s="390" t="s">
        <v>914</v>
      </c>
      <c r="S140" s="390" t="s">
        <v>914</v>
      </c>
      <c r="T140" s="390" t="s">
        <v>914</v>
      </c>
      <c r="U140" s="390" t="s">
        <v>914</v>
      </c>
      <c r="V140" s="465" t="s">
        <v>914</v>
      </c>
      <c r="W140" s="486" t="s">
        <v>914</v>
      </c>
      <c r="X140" s="588">
        <f t="shared" si="175"/>
        <v>0</v>
      </c>
      <c r="Y140" s="390">
        <v>0</v>
      </c>
      <c r="Z140" s="390">
        <v>0</v>
      </c>
      <c r="AA140" s="390">
        <v>0</v>
      </c>
      <c r="AB140" s="390" t="s">
        <v>914</v>
      </c>
      <c r="AC140" s="390" t="s">
        <v>914</v>
      </c>
      <c r="AD140" s="390" t="s">
        <v>914</v>
      </c>
      <c r="AE140" s="390" t="s">
        <v>914</v>
      </c>
      <c r="AF140" s="390" t="s">
        <v>914</v>
      </c>
      <c r="AG140" s="390" t="s">
        <v>914</v>
      </c>
      <c r="AH140" s="390" t="s">
        <v>914</v>
      </c>
      <c r="AI140" s="390" t="s">
        <v>914</v>
      </c>
      <c r="AJ140" s="390" t="s">
        <v>914</v>
      </c>
      <c r="AK140" s="390" t="s">
        <v>914</v>
      </c>
      <c r="AL140" s="390" t="s">
        <v>914</v>
      </c>
      <c r="AM140" s="465" t="s">
        <v>914</v>
      </c>
      <c r="AN140" s="518">
        <f t="shared" si="176"/>
        <v>0</v>
      </c>
      <c r="AO140" s="26">
        <v>0</v>
      </c>
      <c r="AP140" s="26">
        <v>0</v>
      </c>
      <c r="AQ140" s="26">
        <v>0</v>
      </c>
      <c r="AR140" s="29"/>
      <c r="AS140" s="29"/>
      <c r="AT140" s="29"/>
      <c r="AU140" s="29"/>
      <c r="AV140" s="29"/>
      <c r="AW140" s="29"/>
      <c r="AX140" s="29"/>
      <c r="AY140" s="29"/>
      <c r="AZ140" s="29"/>
      <c r="BA140" s="29"/>
      <c r="BB140" s="29"/>
      <c r="BC140" s="30"/>
      <c r="BD140" s="114"/>
      <c r="BE140" s="518">
        <f t="shared" si="177"/>
        <v>0</v>
      </c>
      <c r="BF140" s="26">
        <v>0</v>
      </c>
      <c r="BG140" s="26">
        <v>0</v>
      </c>
      <c r="BH140" s="26">
        <v>0</v>
      </c>
      <c r="BI140" s="29"/>
      <c r="BJ140" s="29"/>
      <c r="BK140" s="29"/>
      <c r="BL140" s="29"/>
      <c r="BM140" s="29"/>
      <c r="BN140" s="29"/>
      <c r="BO140" s="29"/>
      <c r="BP140" s="29"/>
      <c r="BQ140" s="29"/>
      <c r="BR140" s="29"/>
      <c r="BS140" s="29"/>
      <c r="BT140" s="30"/>
      <c r="BU140" s="71"/>
      <c r="BV140" s="186">
        <f t="shared" si="178"/>
        <v>0</v>
      </c>
      <c r="BW140" s="81">
        <v>0</v>
      </c>
      <c r="BX140" s="81">
        <v>0</v>
      </c>
    </row>
    <row r="141" spans="2:76" ht="15.75" customHeight="1" x14ac:dyDescent="0.25">
      <c r="B141" s="892" t="s">
        <v>279</v>
      </c>
      <c r="C141" s="893"/>
      <c r="D141" s="502"/>
      <c r="E141" s="151" t="s">
        <v>240</v>
      </c>
      <c r="F141" s="152"/>
      <c r="G141" s="527">
        <f>SUM(G142:G146)</f>
        <v>775.94</v>
      </c>
      <c r="H141" s="558">
        <f t="shared" ref="H141:W141" si="179">SUM(H142:H146)</f>
        <v>775.94</v>
      </c>
      <c r="I141" s="558">
        <f t="shared" si="179"/>
        <v>0</v>
      </c>
      <c r="J141" s="558">
        <f t="shared" si="179"/>
        <v>0</v>
      </c>
      <c r="K141" s="558">
        <f t="shared" si="179"/>
        <v>0</v>
      </c>
      <c r="L141" s="558">
        <f t="shared" si="179"/>
        <v>0</v>
      </c>
      <c r="M141" s="558">
        <f t="shared" ref="M141:T141" si="180">SUM(M142:M146)</f>
        <v>0</v>
      </c>
      <c r="N141" s="558">
        <f t="shared" si="180"/>
        <v>0</v>
      </c>
      <c r="O141" s="558">
        <f t="shared" si="180"/>
        <v>0</v>
      </c>
      <c r="P141" s="558">
        <f t="shared" si="180"/>
        <v>0</v>
      </c>
      <c r="Q141" s="558">
        <f t="shared" si="180"/>
        <v>0</v>
      </c>
      <c r="R141" s="558">
        <f t="shared" si="180"/>
        <v>0</v>
      </c>
      <c r="S141" s="558">
        <f t="shared" si="180"/>
        <v>0</v>
      </c>
      <c r="T141" s="558">
        <f t="shared" si="180"/>
        <v>0</v>
      </c>
      <c r="U141" s="558">
        <f t="shared" si="179"/>
        <v>0</v>
      </c>
      <c r="V141" s="587">
        <f t="shared" si="179"/>
        <v>0</v>
      </c>
      <c r="W141" s="587">
        <f t="shared" si="179"/>
        <v>0</v>
      </c>
      <c r="X141" s="588">
        <f>SUM(X142:X146)</f>
        <v>1000</v>
      </c>
      <c r="Y141" s="589">
        <f t="shared" ref="Y141:AM141" si="181">SUM(Y142:Y146)</f>
        <v>1000</v>
      </c>
      <c r="Z141" s="589">
        <f t="shared" si="181"/>
        <v>0</v>
      </c>
      <c r="AA141" s="589">
        <f t="shared" si="181"/>
        <v>0</v>
      </c>
      <c r="AB141" s="589">
        <f t="shared" si="181"/>
        <v>0</v>
      </c>
      <c r="AC141" s="589">
        <f t="shared" si="181"/>
        <v>0</v>
      </c>
      <c r="AD141" s="589">
        <f t="shared" si="181"/>
        <v>0</v>
      </c>
      <c r="AE141" s="589">
        <f t="shared" si="181"/>
        <v>0</v>
      </c>
      <c r="AF141" s="589">
        <f t="shared" si="181"/>
        <v>0</v>
      </c>
      <c r="AG141" s="589">
        <f t="shared" si="181"/>
        <v>0</v>
      </c>
      <c r="AH141" s="589">
        <f t="shared" si="181"/>
        <v>0</v>
      </c>
      <c r="AI141" s="589">
        <f t="shared" si="181"/>
        <v>0</v>
      </c>
      <c r="AJ141" s="589">
        <f t="shared" si="181"/>
        <v>0</v>
      </c>
      <c r="AK141" s="589">
        <f t="shared" si="181"/>
        <v>0</v>
      </c>
      <c r="AL141" s="589">
        <f t="shared" si="181"/>
        <v>0</v>
      </c>
      <c r="AM141" s="587">
        <f t="shared" si="181"/>
        <v>0</v>
      </c>
      <c r="AN141" s="518">
        <f>SUM(AN142:AN146)</f>
        <v>0</v>
      </c>
      <c r="AO141" s="560">
        <f t="shared" ref="AO141:BC141" si="182">SUM(AO142:AO146)</f>
        <v>0</v>
      </c>
      <c r="AP141" s="560">
        <f t="shared" si="182"/>
        <v>0</v>
      </c>
      <c r="AQ141" s="560">
        <f t="shared" si="182"/>
        <v>0</v>
      </c>
      <c r="AR141" s="560">
        <f t="shared" si="182"/>
        <v>0</v>
      </c>
      <c r="AS141" s="560">
        <f t="shared" ref="AS141:AZ141" si="183">SUM(AS142:AS146)</f>
        <v>0</v>
      </c>
      <c r="AT141" s="560">
        <f t="shared" si="183"/>
        <v>0</v>
      </c>
      <c r="AU141" s="560">
        <f t="shared" si="183"/>
        <v>0</v>
      </c>
      <c r="AV141" s="560">
        <f t="shared" si="183"/>
        <v>0</v>
      </c>
      <c r="AW141" s="560">
        <f t="shared" si="183"/>
        <v>0</v>
      </c>
      <c r="AX141" s="560">
        <f t="shared" si="183"/>
        <v>0</v>
      </c>
      <c r="AY141" s="560">
        <f t="shared" si="183"/>
        <v>0</v>
      </c>
      <c r="AZ141" s="560">
        <f t="shared" si="183"/>
        <v>0</v>
      </c>
      <c r="BA141" s="560">
        <f t="shared" si="182"/>
        <v>0</v>
      </c>
      <c r="BB141" s="560">
        <f t="shared" si="182"/>
        <v>0</v>
      </c>
      <c r="BC141" s="561">
        <f t="shared" si="182"/>
        <v>0</v>
      </c>
      <c r="BD141" s="590"/>
      <c r="BE141" s="518">
        <f>SUM(BE142:BE146)</f>
        <v>0</v>
      </c>
      <c r="BF141" s="560">
        <f t="shared" ref="BF141:BT141" si="184">SUM(BF142:BF146)</f>
        <v>0</v>
      </c>
      <c r="BG141" s="560">
        <f t="shared" si="184"/>
        <v>0</v>
      </c>
      <c r="BH141" s="560">
        <f t="shared" si="184"/>
        <v>0</v>
      </c>
      <c r="BI141" s="560">
        <f t="shared" si="184"/>
        <v>0</v>
      </c>
      <c r="BJ141" s="560">
        <f t="shared" ref="BJ141:BQ141" si="185">SUM(BJ142:BJ146)</f>
        <v>0</v>
      </c>
      <c r="BK141" s="560">
        <f t="shared" si="185"/>
        <v>0</v>
      </c>
      <c r="BL141" s="560">
        <f t="shared" si="185"/>
        <v>0</v>
      </c>
      <c r="BM141" s="560">
        <f t="shared" si="185"/>
        <v>0</v>
      </c>
      <c r="BN141" s="560">
        <f t="shared" si="185"/>
        <v>0</v>
      </c>
      <c r="BO141" s="560">
        <f t="shared" si="185"/>
        <v>0</v>
      </c>
      <c r="BP141" s="560">
        <f t="shared" si="185"/>
        <v>0</v>
      </c>
      <c r="BQ141" s="560">
        <f t="shared" si="185"/>
        <v>0</v>
      </c>
      <c r="BR141" s="560">
        <f t="shared" si="184"/>
        <v>0</v>
      </c>
      <c r="BS141" s="560">
        <f t="shared" si="184"/>
        <v>0</v>
      </c>
      <c r="BT141" s="561">
        <f t="shared" si="184"/>
        <v>0</v>
      </c>
      <c r="BU141" s="69"/>
      <c r="BV141" s="186">
        <f t="shared" si="178"/>
        <v>-775.94</v>
      </c>
      <c r="BW141" s="592">
        <f t="shared" ref="BW141:BX141" si="186">SUM(BW142:BW146)</f>
        <v>0</v>
      </c>
      <c r="BX141" s="593">
        <f t="shared" si="186"/>
        <v>0</v>
      </c>
    </row>
    <row r="142" spans="2:76" x14ac:dyDescent="0.25">
      <c r="B142" s="894" t="s">
        <v>5</v>
      </c>
      <c r="C142" s="167" t="s">
        <v>161</v>
      </c>
      <c r="D142" s="167"/>
      <c r="E142" s="897" t="s">
        <v>240</v>
      </c>
      <c r="F142" s="152" t="s">
        <v>56</v>
      </c>
      <c r="G142" s="531">
        <f>SUM(H142:W142)</f>
        <v>775.94</v>
      </c>
      <c r="H142" s="390">
        <v>775.94</v>
      </c>
      <c r="I142" s="390">
        <v>0</v>
      </c>
      <c r="J142" s="390">
        <v>0</v>
      </c>
      <c r="K142" s="390" t="s">
        <v>914</v>
      </c>
      <c r="L142" s="390" t="s">
        <v>914</v>
      </c>
      <c r="M142" s="390" t="s">
        <v>914</v>
      </c>
      <c r="N142" s="390" t="s">
        <v>914</v>
      </c>
      <c r="O142" s="390" t="s">
        <v>914</v>
      </c>
      <c r="P142" s="390" t="s">
        <v>914</v>
      </c>
      <c r="Q142" s="390" t="s">
        <v>914</v>
      </c>
      <c r="R142" s="390" t="s">
        <v>914</v>
      </c>
      <c r="S142" s="390" t="s">
        <v>914</v>
      </c>
      <c r="T142" s="390" t="s">
        <v>914</v>
      </c>
      <c r="U142" s="390" t="s">
        <v>914</v>
      </c>
      <c r="V142" s="465" t="s">
        <v>914</v>
      </c>
      <c r="W142" s="486" t="s">
        <v>914</v>
      </c>
      <c r="X142" s="594">
        <f t="shared" ref="X142:X146" si="187">SUM(Y142:AM142)</f>
        <v>1000</v>
      </c>
      <c r="Y142" s="390">
        <v>1000</v>
      </c>
      <c r="Z142" s="390">
        <v>0</v>
      </c>
      <c r="AA142" s="390">
        <v>0</v>
      </c>
      <c r="AB142" s="390" t="s">
        <v>914</v>
      </c>
      <c r="AC142" s="390" t="s">
        <v>914</v>
      </c>
      <c r="AD142" s="390" t="s">
        <v>914</v>
      </c>
      <c r="AE142" s="390" t="s">
        <v>914</v>
      </c>
      <c r="AF142" s="390" t="s">
        <v>914</v>
      </c>
      <c r="AG142" s="390" t="s">
        <v>914</v>
      </c>
      <c r="AH142" s="390" t="s">
        <v>914</v>
      </c>
      <c r="AI142" s="390" t="s">
        <v>914</v>
      </c>
      <c r="AJ142" s="390" t="s">
        <v>914</v>
      </c>
      <c r="AK142" s="390" t="s">
        <v>914</v>
      </c>
      <c r="AL142" s="390" t="s">
        <v>914</v>
      </c>
      <c r="AM142" s="465" t="s">
        <v>914</v>
      </c>
      <c r="AN142" s="519">
        <f t="shared" ref="AN142:AN146" si="188">SUM(AO142:BC142)</f>
        <v>0</v>
      </c>
      <c r="AO142" s="26">
        <v>0</v>
      </c>
      <c r="AP142" s="26">
        <v>0</v>
      </c>
      <c r="AQ142" s="26">
        <v>0</v>
      </c>
      <c r="AR142" s="32"/>
      <c r="AS142" s="32"/>
      <c r="AT142" s="32"/>
      <c r="AU142" s="32"/>
      <c r="AV142" s="32"/>
      <c r="AW142" s="32"/>
      <c r="AX142" s="32"/>
      <c r="AY142" s="32"/>
      <c r="AZ142" s="32"/>
      <c r="BA142" s="32"/>
      <c r="BB142" s="32"/>
      <c r="BC142" s="33"/>
      <c r="BD142" s="114"/>
      <c r="BE142" s="519">
        <f t="shared" ref="BE142:BE146" si="189">SUM(BF142:BT142)</f>
        <v>0</v>
      </c>
      <c r="BF142" s="26">
        <v>0</v>
      </c>
      <c r="BG142" s="26">
        <v>0</v>
      </c>
      <c r="BH142" s="26">
        <v>0</v>
      </c>
      <c r="BI142" s="32"/>
      <c r="BJ142" s="32"/>
      <c r="BK142" s="32"/>
      <c r="BL142" s="32"/>
      <c r="BM142" s="32"/>
      <c r="BN142" s="32"/>
      <c r="BO142" s="32"/>
      <c r="BP142" s="32"/>
      <c r="BQ142" s="32"/>
      <c r="BR142" s="32"/>
      <c r="BS142" s="32"/>
      <c r="BT142" s="33"/>
      <c r="BU142" s="72"/>
      <c r="BV142" s="184">
        <f t="shared" si="178"/>
        <v>-775.94</v>
      </c>
      <c r="BW142" s="81">
        <v>0</v>
      </c>
      <c r="BX142" s="81">
        <v>0</v>
      </c>
    </row>
    <row r="143" spans="2:76" x14ac:dyDescent="0.25">
      <c r="B143" s="895"/>
      <c r="C143" s="167" t="s">
        <v>162</v>
      </c>
      <c r="D143" s="167"/>
      <c r="E143" s="898"/>
      <c r="F143" s="152" t="s">
        <v>62</v>
      </c>
      <c r="G143" s="531">
        <f>SUM(H143:W143)</f>
        <v>0</v>
      </c>
      <c r="H143" s="390">
        <v>0</v>
      </c>
      <c r="I143" s="390">
        <v>0</v>
      </c>
      <c r="J143" s="390">
        <v>0</v>
      </c>
      <c r="K143" s="390" t="s">
        <v>914</v>
      </c>
      <c r="L143" s="390" t="s">
        <v>914</v>
      </c>
      <c r="M143" s="390" t="s">
        <v>914</v>
      </c>
      <c r="N143" s="390" t="s">
        <v>914</v>
      </c>
      <c r="O143" s="390" t="s">
        <v>914</v>
      </c>
      <c r="P143" s="390" t="s">
        <v>914</v>
      </c>
      <c r="Q143" s="390" t="s">
        <v>914</v>
      </c>
      <c r="R143" s="390" t="s">
        <v>914</v>
      </c>
      <c r="S143" s="390" t="s">
        <v>914</v>
      </c>
      <c r="T143" s="390" t="s">
        <v>914</v>
      </c>
      <c r="U143" s="390" t="s">
        <v>914</v>
      </c>
      <c r="V143" s="465" t="s">
        <v>914</v>
      </c>
      <c r="W143" s="486" t="s">
        <v>914</v>
      </c>
      <c r="X143" s="594">
        <f t="shared" si="187"/>
        <v>0</v>
      </c>
      <c r="Y143" s="390">
        <v>0</v>
      </c>
      <c r="Z143" s="390">
        <v>0</v>
      </c>
      <c r="AA143" s="390">
        <v>0</v>
      </c>
      <c r="AB143" s="390" t="s">
        <v>914</v>
      </c>
      <c r="AC143" s="390" t="s">
        <v>914</v>
      </c>
      <c r="AD143" s="390" t="s">
        <v>914</v>
      </c>
      <c r="AE143" s="390" t="s">
        <v>914</v>
      </c>
      <c r="AF143" s="390" t="s">
        <v>914</v>
      </c>
      <c r="AG143" s="390" t="s">
        <v>914</v>
      </c>
      <c r="AH143" s="390" t="s">
        <v>914</v>
      </c>
      <c r="AI143" s="390" t="s">
        <v>914</v>
      </c>
      <c r="AJ143" s="390" t="s">
        <v>914</v>
      </c>
      <c r="AK143" s="390" t="s">
        <v>914</v>
      </c>
      <c r="AL143" s="390" t="s">
        <v>914</v>
      </c>
      <c r="AM143" s="465" t="s">
        <v>914</v>
      </c>
      <c r="AN143" s="519">
        <f t="shared" si="188"/>
        <v>0</v>
      </c>
      <c r="AO143" s="26">
        <v>0</v>
      </c>
      <c r="AP143" s="26">
        <v>0</v>
      </c>
      <c r="AQ143" s="26">
        <v>0</v>
      </c>
      <c r="AR143" s="32"/>
      <c r="AS143" s="32"/>
      <c r="AT143" s="32"/>
      <c r="AU143" s="32"/>
      <c r="AV143" s="32"/>
      <c r="AW143" s="32"/>
      <c r="AX143" s="32"/>
      <c r="AY143" s="32"/>
      <c r="AZ143" s="32"/>
      <c r="BA143" s="32"/>
      <c r="BB143" s="32"/>
      <c r="BC143" s="33"/>
      <c r="BD143" s="114"/>
      <c r="BE143" s="519">
        <f t="shared" si="189"/>
        <v>0</v>
      </c>
      <c r="BF143" s="26">
        <v>0</v>
      </c>
      <c r="BG143" s="26">
        <v>0</v>
      </c>
      <c r="BH143" s="26">
        <v>0</v>
      </c>
      <c r="BI143" s="32"/>
      <c r="BJ143" s="32"/>
      <c r="BK143" s="32"/>
      <c r="BL143" s="32"/>
      <c r="BM143" s="32"/>
      <c r="BN143" s="32"/>
      <c r="BO143" s="32"/>
      <c r="BP143" s="32"/>
      <c r="BQ143" s="32"/>
      <c r="BR143" s="32"/>
      <c r="BS143" s="32"/>
      <c r="BT143" s="33"/>
      <c r="BU143" s="72"/>
      <c r="BV143" s="184">
        <f t="shared" si="178"/>
        <v>0</v>
      </c>
      <c r="BW143" s="81">
        <v>0</v>
      </c>
      <c r="BX143" s="81">
        <v>0</v>
      </c>
    </row>
    <row r="144" spans="2:76" x14ac:dyDescent="0.25">
      <c r="B144" s="895"/>
      <c r="C144" s="167" t="s">
        <v>163</v>
      </c>
      <c r="D144" s="167"/>
      <c r="E144" s="898"/>
      <c r="F144" s="152" t="s">
        <v>64</v>
      </c>
      <c r="G144" s="531">
        <f>SUM(H144:W144)</f>
        <v>0</v>
      </c>
      <c r="H144" s="390">
        <v>0</v>
      </c>
      <c r="I144" s="390">
        <v>0</v>
      </c>
      <c r="J144" s="390">
        <v>0</v>
      </c>
      <c r="K144" s="390" t="s">
        <v>914</v>
      </c>
      <c r="L144" s="390" t="s">
        <v>914</v>
      </c>
      <c r="M144" s="390" t="s">
        <v>914</v>
      </c>
      <c r="N144" s="390" t="s">
        <v>914</v>
      </c>
      <c r="O144" s="390" t="s">
        <v>914</v>
      </c>
      <c r="P144" s="390" t="s">
        <v>914</v>
      </c>
      <c r="Q144" s="390" t="s">
        <v>914</v>
      </c>
      <c r="R144" s="390" t="s">
        <v>914</v>
      </c>
      <c r="S144" s="390" t="s">
        <v>914</v>
      </c>
      <c r="T144" s="390" t="s">
        <v>914</v>
      </c>
      <c r="U144" s="390" t="s">
        <v>914</v>
      </c>
      <c r="V144" s="465" t="s">
        <v>914</v>
      </c>
      <c r="W144" s="486" t="s">
        <v>914</v>
      </c>
      <c r="X144" s="594">
        <f t="shared" si="187"/>
        <v>0</v>
      </c>
      <c r="Y144" s="390">
        <v>0</v>
      </c>
      <c r="Z144" s="390">
        <v>0</v>
      </c>
      <c r="AA144" s="390">
        <v>0</v>
      </c>
      <c r="AB144" s="390" t="s">
        <v>914</v>
      </c>
      <c r="AC144" s="390" t="s">
        <v>914</v>
      </c>
      <c r="AD144" s="390" t="s">
        <v>914</v>
      </c>
      <c r="AE144" s="390" t="s">
        <v>914</v>
      </c>
      <c r="AF144" s="390" t="s">
        <v>914</v>
      </c>
      <c r="AG144" s="390" t="s">
        <v>914</v>
      </c>
      <c r="AH144" s="390" t="s">
        <v>914</v>
      </c>
      <c r="AI144" s="390" t="s">
        <v>914</v>
      </c>
      <c r="AJ144" s="390" t="s">
        <v>914</v>
      </c>
      <c r="AK144" s="390" t="s">
        <v>914</v>
      </c>
      <c r="AL144" s="390" t="s">
        <v>914</v>
      </c>
      <c r="AM144" s="465" t="s">
        <v>914</v>
      </c>
      <c r="AN144" s="519">
        <f t="shared" si="188"/>
        <v>0</v>
      </c>
      <c r="AO144" s="26">
        <v>0</v>
      </c>
      <c r="AP144" s="26">
        <v>0</v>
      </c>
      <c r="AQ144" s="26">
        <v>0</v>
      </c>
      <c r="AR144" s="32"/>
      <c r="AS144" s="32"/>
      <c r="AT144" s="32"/>
      <c r="AU144" s="32"/>
      <c r="AV144" s="32"/>
      <c r="AW144" s="32"/>
      <c r="AX144" s="32"/>
      <c r="AY144" s="32"/>
      <c r="AZ144" s="32"/>
      <c r="BA144" s="32"/>
      <c r="BB144" s="32"/>
      <c r="BC144" s="33"/>
      <c r="BD144" s="114"/>
      <c r="BE144" s="519">
        <f t="shared" si="189"/>
        <v>0</v>
      </c>
      <c r="BF144" s="26">
        <v>0</v>
      </c>
      <c r="BG144" s="26">
        <v>0</v>
      </c>
      <c r="BH144" s="26">
        <v>0</v>
      </c>
      <c r="BI144" s="32"/>
      <c r="BJ144" s="32"/>
      <c r="BK144" s="32"/>
      <c r="BL144" s="32"/>
      <c r="BM144" s="32"/>
      <c r="BN144" s="32"/>
      <c r="BO144" s="32"/>
      <c r="BP144" s="32"/>
      <c r="BQ144" s="32"/>
      <c r="BR144" s="32"/>
      <c r="BS144" s="32"/>
      <c r="BT144" s="33"/>
      <c r="BU144" s="72"/>
      <c r="BV144" s="184">
        <f t="shared" si="178"/>
        <v>0</v>
      </c>
      <c r="BW144" s="81">
        <v>0</v>
      </c>
      <c r="BX144" s="81">
        <v>0</v>
      </c>
    </row>
    <row r="145" spans="2:76" ht="25.5" x14ac:dyDescent="0.25">
      <c r="B145" s="895"/>
      <c r="C145" s="167" t="s">
        <v>164</v>
      </c>
      <c r="D145" s="167"/>
      <c r="E145" s="898"/>
      <c r="F145" s="152" t="s">
        <v>66</v>
      </c>
      <c r="G145" s="531">
        <f>SUM(H145:W145)</f>
        <v>0</v>
      </c>
      <c r="H145" s="390">
        <v>0</v>
      </c>
      <c r="I145" s="390">
        <v>0</v>
      </c>
      <c r="J145" s="390">
        <v>0</v>
      </c>
      <c r="K145" s="390" t="s">
        <v>914</v>
      </c>
      <c r="L145" s="390" t="s">
        <v>914</v>
      </c>
      <c r="M145" s="390" t="s">
        <v>914</v>
      </c>
      <c r="N145" s="390" t="s">
        <v>914</v>
      </c>
      <c r="O145" s="390" t="s">
        <v>914</v>
      </c>
      <c r="P145" s="390" t="s">
        <v>914</v>
      </c>
      <c r="Q145" s="390" t="s">
        <v>914</v>
      </c>
      <c r="R145" s="390" t="s">
        <v>914</v>
      </c>
      <c r="S145" s="390" t="s">
        <v>914</v>
      </c>
      <c r="T145" s="390" t="s">
        <v>914</v>
      </c>
      <c r="U145" s="390" t="s">
        <v>914</v>
      </c>
      <c r="V145" s="465" t="s">
        <v>914</v>
      </c>
      <c r="W145" s="486" t="s">
        <v>914</v>
      </c>
      <c r="X145" s="594">
        <f t="shared" si="187"/>
        <v>0</v>
      </c>
      <c r="Y145" s="397">
        <v>0</v>
      </c>
      <c r="Z145" s="397">
        <v>0</v>
      </c>
      <c r="AA145" s="397">
        <v>0</v>
      </c>
      <c r="AB145" s="397" t="s">
        <v>914</v>
      </c>
      <c r="AC145" s="397" t="s">
        <v>914</v>
      </c>
      <c r="AD145" s="397" t="s">
        <v>914</v>
      </c>
      <c r="AE145" s="397" t="s">
        <v>914</v>
      </c>
      <c r="AF145" s="397" t="s">
        <v>914</v>
      </c>
      <c r="AG145" s="397" t="s">
        <v>914</v>
      </c>
      <c r="AH145" s="397" t="s">
        <v>914</v>
      </c>
      <c r="AI145" s="397" t="s">
        <v>914</v>
      </c>
      <c r="AJ145" s="397" t="s">
        <v>914</v>
      </c>
      <c r="AK145" s="397" t="s">
        <v>914</v>
      </c>
      <c r="AL145" s="397" t="s">
        <v>914</v>
      </c>
      <c r="AM145" s="483" t="s">
        <v>914</v>
      </c>
      <c r="AN145" s="263" t="s">
        <v>401</v>
      </c>
      <c r="AO145" s="116"/>
      <c r="AP145" s="116"/>
      <c r="AQ145" s="116"/>
      <c r="AR145" s="116"/>
      <c r="AS145" s="116"/>
      <c r="AT145" s="116"/>
      <c r="AU145" s="116"/>
      <c r="AV145" s="116"/>
      <c r="AW145" s="116"/>
      <c r="AX145" s="116"/>
      <c r="AY145" s="116"/>
      <c r="AZ145" s="116"/>
      <c r="BA145" s="116"/>
      <c r="BB145" s="116"/>
      <c r="BC145" s="120"/>
      <c r="BD145" s="114"/>
      <c r="BE145" s="180" t="s">
        <v>401</v>
      </c>
      <c r="BF145" s="116" t="s">
        <v>401</v>
      </c>
      <c r="BG145" s="116" t="s">
        <v>401</v>
      </c>
      <c r="BH145" s="116" t="s">
        <v>401</v>
      </c>
      <c r="BI145" s="116" t="s">
        <v>401</v>
      </c>
      <c r="BJ145" s="116" t="s">
        <v>401</v>
      </c>
      <c r="BK145" s="116" t="s">
        <v>401</v>
      </c>
      <c r="BL145" s="116" t="s">
        <v>401</v>
      </c>
      <c r="BM145" s="116" t="s">
        <v>401</v>
      </c>
      <c r="BN145" s="116" t="s">
        <v>401</v>
      </c>
      <c r="BO145" s="116" t="s">
        <v>401</v>
      </c>
      <c r="BP145" s="116" t="s">
        <v>401</v>
      </c>
      <c r="BQ145" s="116" t="s">
        <v>401</v>
      </c>
      <c r="BR145" s="116" t="s">
        <v>401</v>
      </c>
      <c r="BS145" s="116" t="s">
        <v>401</v>
      </c>
      <c r="BT145" s="116" t="s">
        <v>401</v>
      </c>
      <c r="BU145" s="72"/>
      <c r="BV145" s="184">
        <f>0-G145</f>
        <v>0</v>
      </c>
      <c r="BW145" s="117" t="s">
        <v>401</v>
      </c>
      <c r="BX145" s="118" t="s">
        <v>401</v>
      </c>
    </row>
    <row r="146" spans="2:76" x14ac:dyDescent="0.25">
      <c r="B146" s="896"/>
      <c r="C146" s="167" t="s">
        <v>23</v>
      </c>
      <c r="D146" s="167"/>
      <c r="E146" s="899"/>
      <c r="F146" s="152"/>
      <c r="G146" s="531">
        <f>SUM(H146:W146)</f>
        <v>0</v>
      </c>
      <c r="H146" s="390">
        <v>0</v>
      </c>
      <c r="I146" s="390">
        <v>0</v>
      </c>
      <c r="J146" s="390">
        <v>0</v>
      </c>
      <c r="K146" s="390" t="s">
        <v>914</v>
      </c>
      <c r="L146" s="390" t="s">
        <v>914</v>
      </c>
      <c r="M146" s="390" t="s">
        <v>914</v>
      </c>
      <c r="N146" s="390" t="s">
        <v>914</v>
      </c>
      <c r="O146" s="390" t="s">
        <v>914</v>
      </c>
      <c r="P146" s="390" t="s">
        <v>914</v>
      </c>
      <c r="Q146" s="390" t="s">
        <v>914</v>
      </c>
      <c r="R146" s="390" t="s">
        <v>914</v>
      </c>
      <c r="S146" s="390" t="s">
        <v>914</v>
      </c>
      <c r="T146" s="390" t="s">
        <v>914</v>
      </c>
      <c r="U146" s="390" t="s">
        <v>914</v>
      </c>
      <c r="V146" s="465" t="s">
        <v>914</v>
      </c>
      <c r="W146" s="486" t="s">
        <v>914</v>
      </c>
      <c r="X146" s="594">
        <f t="shared" si="187"/>
        <v>0</v>
      </c>
      <c r="Y146" s="390">
        <v>0</v>
      </c>
      <c r="Z146" s="390">
        <v>0</v>
      </c>
      <c r="AA146" s="390">
        <v>0</v>
      </c>
      <c r="AB146" s="390" t="s">
        <v>914</v>
      </c>
      <c r="AC146" s="390" t="s">
        <v>914</v>
      </c>
      <c r="AD146" s="390" t="s">
        <v>914</v>
      </c>
      <c r="AE146" s="390" t="s">
        <v>914</v>
      </c>
      <c r="AF146" s="390" t="s">
        <v>914</v>
      </c>
      <c r="AG146" s="390" t="s">
        <v>914</v>
      </c>
      <c r="AH146" s="390" t="s">
        <v>914</v>
      </c>
      <c r="AI146" s="390" t="s">
        <v>914</v>
      </c>
      <c r="AJ146" s="390" t="s">
        <v>914</v>
      </c>
      <c r="AK146" s="390" t="s">
        <v>914</v>
      </c>
      <c r="AL146" s="390" t="s">
        <v>914</v>
      </c>
      <c r="AM146" s="465" t="s">
        <v>914</v>
      </c>
      <c r="AN146" s="519">
        <f t="shared" si="188"/>
        <v>0</v>
      </c>
      <c r="AO146" s="26">
        <v>0</v>
      </c>
      <c r="AP146" s="26">
        <v>0</v>
      </c>
      <c r="AQ146" s="26">
        <v>0</v>
      </c>
      <c r="AR146" s="32"/>
      <c r="AS146" s="32"/>
      <c r="AT146" s="32"/>
      <c r="AU146" s="32"/>
      <c r="AV146" s="32"/>
      <c r="AW146" s="32"/>
      <c r="AX146" s="32"/>
      <c r="AY146" s="32"/>
      <c r="AZ146" s="32"/>
      <c r="BA146" s="32"/>
      <c r="BB146" s="32"/>
      <c r="BC146" s="33"/>
      <c r="BD146" s="114"/>
      <c r="BE146" s="519">
        <f t="shared" si="189"/>
        <v>0</v>
      </c>
      <c r="BF146" s="26">
        <v>0</v>
      </c>
      <c r="BG146" s="26">
        <v>0</v>
      </c>
      <c r="BH146" s="26">
        <v>0</v>
      </c>
      <c r="BI146" s="32"/>
      <c r="BJ146" s="32"/>
      <c r="BK146" s="32"/>
      <c r="BL146" s="32"/>
      <c r="BM146" s="32"/>
      <c r="BN146" s="32"/>
      <c r="BO146" s="32"/>
      <c r="BP146" s="32"/>
      <c r="BQ146" s="32"/>
      <c r="BR146" s="32"/>
      <c r="BS146" s="32"/>
      <c r="BT146" s="33"/>
      <c r="BU146" s="72"/>
      <c r="BV146" s="184">
        <f t="shared" ref="BV146:BV155" si="190">BE146-G146</f>
        <v>0</v>
      </c>
      <c r="BW146" s="81">
        <v>0</v>
      </c>
      <c r="BX146" s="81">
        <v>0</v>
      </c>
    </row>
    <row r="147" spans="2:76" ht="15.75" customHeight="1" x14ac:dyDescent="0.25">
      <c r="B147" s="918" t="s">
        <v>8</v>
      </c>
      <c r="C147" s="919"/>
      <c r="D147" s="510"/>
      <c r="E147" s="4"/>
      <c r="F147" s="3"/>
      <c r="G147" s="87">
        <f>SUM(G148:G150)</f>
        <v>0</v>
      </c>
      <c r="H147" s="85">
        <f t="shared" ref="H147:W147" si="191">SUM(H148:H150)</f>
        <v>0</v>
      </c>
      <c r="I147" s="85">
        <f t="shared" si="191"/>
        <v>0</v>
      </c>
      <c r="J147" s="85">
        <f t="shared" si="191"/>
        <v>0</v>
      </c>
      <c r="K147" s="85">
        <f t="shared" si="191"/>
        <v>0</v>
      </c>
      <c r="L147" s="85">
        <f t="shared" si="191"/>
        <v>0</v>
      </c>
      <c r="M147" s="85">
        <f t="shared" ref="M147:T147" si="192">SUM(M148:M150)</f>
        <v>0</v>
      </c>
      <c r="N147" s="85">
        <f t="shared" si="192"/>
        <v>0</v>
      </c>
      <c r="O147" s="85">
        <f t="shared" si="192"/>
        <v>0</v>
      </c>
      <c r="P147" s="85">
        <f t="shared" si="192"/>
        <v>0</v>
      </c>
      <c r="Q147" s="85">
        <f t="shared" si="192"/>
        <v>0</v>
      </c>
      <c r="R147" s="85">
        <f t="shared" si="192"/>
        <v>0</v>
      </c>
      <c r="S147" s="85">
        <f t="shared" si="192"/>
        <v>0</v>
      </c>
      <c r="T147" s="85">
        <f t="shared" si="192"/>
        <v>0</v>
      </c>
      <c r="U147" s="85">
        <f t="shared" si="191"/>
        <v>0</v>
      </c>
      <c r="V147" s="90">
        <f t="shared" si="191"/>
        <v>0</v>
      </c>
      <c r="W147" s="90">
        <f t="shared" si="191"/>
        <v>0</v>
      </c>
      <c r="X147" s="466">
        <f>SUM(X148:X150)</f>
        <v>0</v>
      </c>
      <c r="Y147" s="467">
        <f t="shared" ref="Y147:AM147" si="193">SUM(Y148:Y150)</f>
        <v>0</v>
      </c>
      <c r="Z147" s="467">
        <f t="shared" si="193"/>
        <v>0</v>
      </c>
      <c r="AA147" s="467">
        <f t="shared" si="193"/>
        <v>0</v>
      </c>
      <c r="AB147" s="467">
        <f t="shared" si="193"/>
        <v>0</v>
      </c>
      <c r="AC147" s="467">
        <f t="shared" si="193"/>
        <v>0</v>
      </c>
      <c r="AD147" s="467">
        <f t="shared" si="193"/>
        <v>0</v>
      </c>
      <c r="AE147" s="467">
        <f t="shared" si="193"/>
        <v>0</v>
      </c>
      <c r="AF147" s="467">
        <f t="shared" si="193"/>
        <v>0</v>
      </c>
      <c r="AG147" s="467">
        <f t="shared" si="193"/>
        <v>0</v>
      </c>
      <c r="AH147" s="467">
        <f t="shared" si="193"/>
        <v>0</v>
      </c>
      <c r="AI147" s="467">
        <f t="shared" si="193"/>
        <v>0</v>
      </c>
      <c r="AJ147" s="467">
        <f t="shared" si="193"/>
        <v>0</v>
      </c>
      <c r="AK147" s="467">
        <f t="shared" si="193"/>
        <v>0</v>
      </c>
      <c r="AL147" s="467">
        <f t="shared" si="193"/>
        <v>0</v>
      </c>
      <c r="AM147" s="90">
        <f t="shared" si="193"/>
        <v>0</v>
      </c>
      <c r="AN147" s="21">
        <f>SUM(AN148:AN150)</f>
        <v>0</v>
      </c>
      <c r="AO147" s="22">
        <f t="shared" ref="AO147:BC147" si="194">SUM(AO148:AO150)</f>
        <v>0</v>
      </c>
      <c r="AP147" s="22">
        <f t="shared" si="194"/>
        <v>0</v>
      </c>
      <c r="AQ147" s="22">
        <f t="shared" si="194"/>
        <v>0</v>
      </c>
      <c r="AR147" s="22">
        <f t="shared" si="194"/>
        <v>0</v>
      </c>
      <c r="AS147" s="22">
        <f t="shared" ref="AS147:AZ147" si="195">SUM(AS148:AS150)</f>
        <v>0</v>
      </c>
      <c r="AT147" s="22">
        <f t="shared" si="195"/>
        <v>0</v>
      </c>
      <c r="AU147" s="22">
        <f t="shared" si="195"/>
        <v>0</v>
      </c>
      <c r="AV147" s="22">
        <f t="shared" si="195"/>
        <v>0</v>
      </c>
      <c r="AW147" s="22">
        <f t="shared" si="195"/>
        <v>0</v>
      </c>
      <c r="AX147" s="22">
        <f t="shared" si="195"/>
        <v>0</v>
      </c>
      <c r="AY147" s="22">
        <f t="shared" si="195"/>
        <v>0</v>
      </c>
      <c r="AZ147" s="22">
        <f t="shared" si="195"/>
        <v>0</v>
      </c>
      <c r="BA147" s="22">
        <f t="shared" si="194"/>
        <v>0</v>
      </c>
      <c r="BB147" s="22">
        <f t="shared" si="194"/>
        <v>0</v>
      </c>
      <c r="BC147" s="23">
        <f t="shared" si="194"/>
        <v>0</v>
      </c>
      <c r="BD147" s="91"/>
      <c r="BE147" s="21">
        <f>SUM(BE148:BE150)</f>
        <v>0</v>
      </c>
      <c r="BF147" s="22">
        <f t="shared" ref="BF147:BT147" si="196">SUM(BF148:BF150)</f>
        <v>0</v>
      </c>
      <c r="BG147" s="22">
        <f t="shared" si="196"/>
        <v>0</v>
      </c>
      <c r="BH147" s="22">
        <f t="shared" si="196"/>
        <v>0</v>
      </c>
      <c r="BI147" s="22">
        <f t="shared" si="196"/>
        <v>0</v>
      </c>
      <c r="BJ147" s="22">
        <f t="shared" ref="BJ147:BQ147" si="197">SUM(BJ148:BJ150)</f>
        <v>0</v>
      </c>
      <c r="BK147" s="22">
        <f t="shared" si="197"/>
        <v>0</v>
      </c>
      <c r="BL147" s="22">
        <f t="shared" si="197"/>
        <v>0</v>
      </c>
      <c r="BM147" s="22">
        <f t="shared" si="197"/>
        <v>0</v>
      </c>
      <c r="BN147" s="22">
        <f t="shared" si="197"/>
        <v>0</v>
      </c>
      <c r="BO147" s="22">
        <f t="shared" si="197"/>
        <v>0</v>
      </c>
      <c r="BP147" s="22">
        <f t="shared" si="197"/>
        <v>0</v>
      </c>
      <c r="BQ147" s="22">
        <f t="shared" si="197"/>
        <v>0</v>
      </c>
      <c r="BR147" s="22">
        <f t="shared" si="196"/>
        <v>0</v>
      </c>
      <c r="BS147" s="22">
        <f t="shared" si="196"/>
        <v>0</v>
      </c>
      <c r="BT147" s="23">
        <f t="shared" si="196"/>
        <v>0</v>
      </c>
      <c r="BU147" s="69"/>
      <c r="BV147" s="25">
        <f t="shared" si="190"/>
        <v>0</v>
      </c>
      <c r="BW147" s="79">
        <f t="shared" ref="BW147:BX147" si="198">SUM(BW148:BW150)</f>
        <v>0</v>
      </c>
      <c r="BX147" s="80">
        <f t="shared" si="198"/>
        <v>0</v>
      </c>
    </row>
    <row r="148" spans="2:76" ht="15.75" customHeight="1" x14ac:dyDescent="0.25">
      <c r="B148" s="870" t="s">
        <v>280</v>
      </c>
      <c r="C148" s="871"/>
      <c r="D148" s="182"/>
      <c r="E148" s="151" t="s">
        <v>241</v>
      </c>
      <c r="F148" s="198"/>
      <c r="G148" s="527">
        <f>SUM(H148:W148)</f>
        <v>0</v>
      </c>
      <c r="H148" s="390">
        <v>0</v>
      </c>
      <c r="I148" s="390">
        <v>0</v>
      </c>
      <c r="J148" s="390">
        <v>0</v>
      </c>
      <c r="K148" s="390" t="s">
        <v>914</v>
      </c>
      <c r="L148" s="390" t="s">
        <v>914</v>
      </c>
      <c r="M148" s="390" t="s">
        <v>914</v>
      </c>
      <c r="N148" s="390" t="s">
        <v>914</v>
      </c>
      <c r="O148" s="390" t="s">
        <v>914</v>
      </c>
      <c r="P148" s="390" t="s">
        <v>914</v>
      </c>
      <c r="Q148" s="390" t="s">
        <v>914</v>
      </c>
      <c r="R148" s="390" t="s">
        <v>914</v>
      </c>
      <c r="S148" s="390" t="s">
        <v>914</v>
      </c>
      <c r="T148" s="390" t="s">
        <v>914</v>
      </c>
      <c r="U148" s="390" t="s">
        <v>914</v>
      </c>
      <c r="V148" s="465" t="s">
        <v>914</v>
      </c>
      <c r="W148" s="486" t="s">
        <v>914</v>
      </c>
      <c r="X148" s="588">
        <f t="shared" ref="X148:X150" si="199">SUM(Y148:AM148)</f>
        <v>0</v>
      </c>
      <c r="Y148" s="390">
        <v>0</v>
      </c>
      <c r="Z148" s="390">
        <v>0</v>
      </c>
      <c r="AA148" s="390">
        <v>0</v>
      </c>
      <c r="AB148" s="390" t="s">
        <v>914</v>
      </c>
      <c r="AC148" s="390" t="s">
        <v>914</v>
      </c>
      <c r="AD148" s="390" t="s">
        <v>914</v>
      </c>
      <c r="AE148" s="390" t="s">
        <v>914</v>
      </c>
      <c r="AF148" s="390" t="s">
        <v>914</v>
      </c>
      <c r="AG148" s="390" t="s">
        <v>914</v>
      </c>
      <c r="AH148" s="390" t="s">
        <v>914</v>
      </c>
      <c r="AI148" s="390" t="s">
        <v>914</v>
      </c>
      <c r="AJ148" s="390" t="s">
        <v>914</v>
      </c>
      <c r="AK148" s="390" t="s">
        <v>914</v>
      </c>
      <c r="AL148" s="390" t="s">
        <v>914</v>
      </c>
      <c r="AM148" s="465" t="s">
        <v>914</v>
      </c>
      <c r="AN148" s="518">
        <f t="shared" ref="AN148:AN150" si="200">SUM(AO148:BC148)</f>
        <v>0</v>
      </c>
      <c r="AO148" s="26">
        <v>0</v>
      </c>
      <c r="AP148" s="26">
        <v>0</v>
      </c>
      <c r="AQ148" s="26">
        <v>0</v>
      </c>
      <c r="AR148" s="29"/>
      <c r="AS148" s="29"/>
      <c r="AT148" s="29"/>
      <c r="AU148" s="29"/>
      <c r="AV148" s="29"/>
      <c r="AW148" s="29"/>
      <c r="AX148" s="29"/>
      <c r="AY148" s="29"/>
      <c r="AZ148" s="29"/>
      <c r="BA148" s="29"/>
      <c r="BB148" s="29"/>
      <c r="BC148" s="30"/>
      <c r="BD148" s="114"/>
      <c r="BE148" s="518">
        <f t="shared" ref="BE148:BE150" si="201">SUM(BF148:BT148)</f>
        <v>0</v>
      </c>
      <c r="BF148" s="26">
        <v>0</v>
      </c>
      <c r="BG148" s="26">
        <v>0</v>
      </c>
      <c r="BH148" s="26">
        <v>0</v>
      </c>
      <c r="BI148" s="29"/>
      <c r="BJ148" s="29"/>
      <c r="BK148" s="29"/>
      <c r="BL148" s="29"/>
      <c r="BM148" s="29"/>
      <c r="BN148" s="29"/>
      <c r="BO148" s="29"/>
      <c r="BP148" s="29"/>
      <c r="BQ148" s="29"/>
      <c r="BR148" s="29"/>
      <c r="BS148" s="29"/>
      <c r="BT148" s="30"/>
      <c r="BU148" s="71"/>
      <c r="BV148" s="186">
        <f t="shared" si="190"/>
        <v>0</v>
      </c>
      <c r="BW148" s="81">
        <v>0</v>
      </c>
      <c r="BX148" s="81">
        <v>0</v>
      </c>
    </row>
    <row r="149" spans="2:76" x14ac:dyDescent="0.25">
      <c r="B149" s="870" t="s">
        <v>281</v>
      </c>
      <c r="C149" s="871"/>
      <c r="D149" s="182"/>
      <c r="E149" s="151" t="s">
        <v>242</v>
      </c>
      <c r="F149" s="152"/>
      <c r="G149" s="527">
        <f>SUM(H149:W149)</f>
        <v>0</v>
      </c>
      <c r="H149" s="390">
        <v>0</v>
      </c>
      <c r="I149" s="390">
        <v>0</v>
      </c>
      <c r="J149" s="390">
        <v>0</v>
      </c>
      <c r="K149" s="390" t="s">
        <v>914</v>
      </c>
      <c r="L149" s="390" t="s">
        <v>914</v>
      </c>
      <c r="M149" s="390" t="s">
        <v>914</v>
      </c>
      <c r="N149" s="390" t="s">
        <v>914</v>
      </c>
      <c r="O149" s="390" t="s">
        <v>914</v>
      </c>
      <c r="P149" s="390" t="s">
        <v>914</v>
      </c>
      <c r="Q149" s="390" t="s">
        <v>914</v>
      </c>
      <c r="R149" s="390" t="s">
        <v>914</v>
      </c>
      <c r="S149" s="390" t="s">
        <v>914</v>
      </c>
      <c r="T149" s="390" t="s">
        <v>914</v>
      </c>
      <c r="U149" s="390" t="s">
        <v>914</v>
      </c>
      <c r="V149" s="465" t="s">
        <v>914</v>
      </c>
      <c r="W149" s="486" t="s">
        <v>914</v>
      </c>
      <c r="X149" s="588">
        <f t="shared" si="199"/>
        <v>0</v>
      </c>
      <c r="Y149" s="390">
        <v>0</v>
      </c>
      <c r="Z149" s="390">
        <v>0</v>
      </c>
      <c r="AA149" s="390">
        <v>0</v>
      </c>
      <c r="AB149" s="390" t="s">
        <v>914</v>
      </c>
      <c r="AC149" s="390" t="s">
        <v>914</v>
      </c>
      <c r="AD149" s="390" t="s">
        <v>914</v>
      </c>
      <c r="AE149" s="390" t="s">
        <v>914</v>
      </c>
      <c r="AF149" s="390" t="s">
        <v>914</v>
      </c>
      <c r="AG149" s="390" t="s">
        <v>914</v>
      </c>
      <c r="AH149" s="390" t="s">
        <v>914</v>
      </c>
      <c r="AI149" s="390" t="s">
        <v>914</v>
      </c>
      <c r="AJ149" s="390" t="s">
        <v>914</v>
      </c>
      <c r="AK149" s="390" t="s">
        <v>914</v>
      </c>
      <c r="AL149" s="390" t="s">
        <v>914</v>
      </c>
      <c r="AM149" s="465" t="s">
        <v>914</v>
      </c>
      <c r="AN149" s="518">
        <f t="shared" si="200"/>
        <v>0</v>
      </c>
      <c r="AO149" s="26">
        <v>0</v>
      </c>
      <c r="AP149" s="26">
        <v>0</v>
      </c>
      <c r="AQ149" s="26">
        <v>0</v>
      </c>
      <c r="AR149" s="29"/>
      <c r="AS149" s="29"/>
      <c r="AT149" s="29"/>
      <c r="AU149" s="29"/>
      <c r="AV149" s="29"/>
      <c r="AW149" s="29"/>
      <c r="AX149" s="29"/>
      <c r="AY149" s="29"/>
      <c r="AZ149" s="29"/>
      <c r="BA149" s="29"/>
      <c r="BB149" s="29"/>
      <c r="BC149" s="30"/>
      <c r="BD149" s="114"/>
      <c r="BE149" s="518">
        <f t="shared" si="201"/>
        <v>0</v>
      </c>
      <c r="BF149" s="26">
        <v>0</v>
      </c>
      <c r="BG149" s="26">
        <v>0</v>
      </c>
      <c r="BH149" s="26">
        <v>0</v>
      </c>
      <c r="BI149" s="29"/>
      <c r="BJ149" s="29"/>
      <c r="BK149" s="29"/>
      <c r="BL149" s="29"/>
      <c r="BM149" s="29"/>
      <c r="BN149" s="29"/>
      <c r="BO149" s="29"/>
      <c r="BP149" s="29"/>
      <c r="BQ149" s="29"/>
      <c r="BR149" s="29"/>
      <c r="BS149" s="29"/>
      <c r="BT149" s="30"/>
      <c r="BU149" s="71"/>
      <c r="BV149" s="186">
        <f t="shared" si="190"/>
        <v>0</v>
      </c>
      <c r="BW149" s="81">
        <v>0</v>
      </c>
      <c r="BX149" s="81">
        <v>0</v>
      </c>
    </row>
    <row r="150" spans="2:76" ht="26.25" customHeight="1" x14ac:dyDescent="0.25">
      <c r="B150" s="916" t="s">
        <v>282</v>
      </c>
      <c r="C150" s="917"/>
      <c r="D150" s="192"/>
      <c r="E150" s="191" t="s">
        <v>243</v>
      </c>
      <c r="F150" s="152"/>
      <c r="G150" s="527">
        <f>SUM(H150:W150)</f>
        <v>0</v>
      </c>
      <c r="H150" s="390">
        <v>0</v>
      </c>
      <c r="I150" s="390">
        <v>0</v>
      </c>
      <c r="J150" s="390">
        <v>0</v>
      </c>
      <c r="K150" s="390" t="s">
        <v>914</v>
      </c>
      <c r="L150" s="390" t="s">
        <v>914</v>
      </c>
      <c r="M150" s="390" t="s">
        <v>914</v>
      </c>
      <c r="N150" s="390" t="s">
        <v>914</v>
      </c>
      <c r="O150" s="390" t="s">
        <v>914</v>
      </c>
      <c r="P150" s="390" t="s">
        <v>914</v>
      </c>
      <c r="Q150" s="390" t="s">
        <v>914</v>
      </c>
      <c r="R150" s="390" t="s">
        <v>914</v>
      </c>
      <c r="S150" s="390" t="s">
        <v>914</v>
      </c>
      <c r="T150" s="390" t="s">
        <v>914</v>
      </c>
      <c r="U150" s="390" t="s">
        <v>914</v>
      </c>
      <c r="V150" s="465" t="s">
        <v>914</v>
      </c>
      <c r="W150" s="486" t="s">
        <v>914</v>
      </c>
      <c r="X150" s="588">
        <f t="shared" si="199"/>
        <v>0</v>
      </c>
      <c r="Y150" s="390">
        <v>0</v>
      </c>
      <c r="Z150" s="390">
        <v>0</v>
      </c>
      <c r="AA150" s="390">
        <v>0</v>
      </c>
      <c r="AB150" s="390" t="s">
        <v>914</v>
      </c>
      <c r="AC150" s="390" t="s">
        <v>914</v>
      </c>
      <c r="AD150" s="390" t="s">
        <v>914</v>
      </c>
      <c r="AE150" s="390" t="s">
        <v>914</v>
      </c>
      <c r="AF150" s="390" t="s">
        <v>914</v>
      </c>
      <c r="AG150" s="390" t="s">
        <v>914</v>
      </c>
      <c r="AH150" s="390" t="s">
        <v>914</v>
      </c>
      <c r="AI150" s="390" t="s">
        <v>914</v>
      </c>
      <c r="AJ150" s="390" t="s">
        <v>914</v>
      </c>
      <c r="AK150" s="390" t="s">
        <v>914</v>
      </c>
      <c r="AL150" s="390" t="s">
        <v>914</v>
      </c>
      <c r="AM150" s="465" t="s">
        <v>914</v>
      </c>
      <c r="AN150" s="518">
        <f t="shared" si="200"/>
        <v>0</v>
      </c>
      <c r="AO150" s="26">
        <v>0</v>
      </c>
      <c r="AP150" s="26">
        <v>0</v>
      </c>
      <c r="AQ150" s="26">
        <v>0</v>
      </c>
      <c r="AR150" s="29"/>
      <c r="AS150" s="29"/>
      <c r="AT150" s="29"/>
      <c r="AU150" s="29"/>
      <c r="AV150" s="29"/>
      <c r="AW150" s="29"/>
      <c r="AX150" s="29"/>
      <c r="AY150" s="29"/>
      <c r="AZ150" s="29"/>
      <c r="BA150" s="29"/>
      <c r="BB150" s="29"/>
      <c r="BC150" s="30"/>
      <c r="BD150" s="114"/>
      <c r="BE150" s="518">
        <f t="shared" si="201"/>
        <v>0</v>
      </c>
      <c r="BF150" s="26">
        <v>0</v>
      </c>
      <c r="BG150" s="26">
        <v>0</v>
      </c>
      <c r="BH150" s="26">
        <v>0</v>
      </c>
      <c r="BI150" s="29"/>
      <c r="BJ150" s="29"/>
      <c r="BK150" s="29"/>
      <c r="BL150" s="29"/>
      <c r="BM150" s="29"/>
      <c r="BN150" s="29"/>
      <c r="BO150" s="29"/>
      <c r="BP150" s="29"/>
      <c r="BQ150" s="29"/>
      <c r="BR150" s="29"/>
      <c r="BS150" s="29"/>
      <c r="BT150" s="30"/>
      <c r="BU150" s="71"/>
      <c r="BV150" s="186">
        <f t="shared" si="190"/>
        <v>0</v>
      </c>
      <c r="BW150" s="81">
        <v>0</v>
      </c>
      <c r="BX150" s="81">
        <v>0</v>
      </c>
    </row>
    <row r="151" spans="2:76" ht="15.75" customHeight="1" x14ac:dyDescent="0.25">
      <c r="B151" s="925" t="s">
        <v>9</v>
      </c>
      <c r="C151" s="926"/>
      <c r="D151" s="513"/>
      <c r="E151" s="4"/>
      <c r="F151" s="1"/>
      <c r="G151" s="87">
        <f>SUM(G152)</f>
        <v>0</v>
      </c>
      <c r="H151" s="85">
        <f t="shared" ref="H151:BT151" si="202">SUM(H152)</f>
        <v>0</v>
      </c>
      <c r="I151" s="85">
        <f t="shared" si="202"/>
        <v>0</v>
      </c>
      <c r="J151" s="85">
        <f t="shared" si="202"/>
        <v>0</v>
      </c>
      <c r="K151" s="85">
        <f t="shared" si="202"/>
        <v>0</v>
      </c>
      <c r="L151" s="85">
        <f t="shared" si="202"/>
        <v>0</v>
      </c>
      <c r="M151" s="85">
        <f t="shared" si="202"/>
        <v>0</v>
      </c>
      <c r="N151" s="85">
        <f t="shared" si="202"/>
        <v>0</v>
      </c>
      <c r="O151" s="85">
        <f t="shared" si="202"/>
        <v>0</v>
      </c>
      <c r="P151" s="85">
        <f t="shared" si="202"/>
        <v>0</v>
      </c>
      <c r="Q151" s="85">
        <f t="shared" si="202"/>
        <v>0</v>
      </c>
      <c r="R151" s="85">
        <f t="shared" si="202"/>
        <v>0</v>
      </c>
      <c r="S151" s="85">
        <f t="shared" si="202"/>
        <v>0</v>
      </c>
      <c r="T151" s="85">
        <f t="shared" si="202"/>
        <v>0</v>
      </c>
      <c r="U151" s="85">
        <f t="shared" si="202"/>
        <v>0</v>
      </c>
      <c r="V151" s="90">
        <f t="shared" si="202"/>
        <v>0</v>
      </c>
      <c r="W151" s="90">
        <f t="shared" si="202"/>
        <v>0</v>
      </c>
      <c r="X151" s="466">
        <f>SUM(X152)</f>
        <v>0</v>
      </c>
      <c r="Y151" s="467">
        <f t="shared" ref="Y151:AM151" si="203">SUM(Y152)</f>
        <v>0</v>
      </c>
      <c r="Z151" s="467">
        <f t="shared" si="203"/>
        <v>0</v>
      </c>
      <c r="AA151" s="467">
        <f t="shared" si="203"/>
        <v>0</v>
      </c>
      <c r="AB151" s="467">
        <f t="shared" si="203"/>
        <v>0</v>
      </c>
      <c r="AC151" s="467">
        <f t="shared" si="203"/>
        <v>0</v>
      </c>
      <c r="AD151" s="467">
        <f t="shared" si="203"/>
        <v>0</v>
      </c>
      <c r="AE151" s="467">
        <f t="shared" si="203"/>
        <v>0</v>
      </c>
      <c r="AF151" s="467">
        <f t="shared" si="203"/>
        <v>0</v>
      </c>
      <c r="AG151" s="467">
        <f t="shared" si="203"/>
        <v>0</v>
      </c>
      <c r="AH151" s="467">
        <f t="shared" si="203"/>
        <v>0</v>
      </c>
      <c r="AI151" s="467">
        <f t="shared" si="203"/>
        <v>0</v>
      </c>
      <c r="AJ151" s="467">
        <f t="shared" si="203"/>
        <v>0</v>
      </c>
      <c r="AK151" s="467">
        <f t="shared" si="203"/>
        <v>0</v>
      </c>
      <c r="AL151" s="467">
        <f t="shared" si="203"/>
        <v>0</v>
      </c>
      <c r="AM151" s="90">
        <f t="shared" si="203"/>
        <v>0</v>
      </c>
      <c r="AN151" s="21">
        <f>SUM(AN152)</f>
        <v>0</v>
      </c>
      <c r="AO151" s="22">
        <f t="shared" si="202"/>
        <v>0</v>
      </c>
      <c r="AP151" s="22">
        <f t="shared" si="202"/>
        <v>0</v>
      </c>
      <c r="AQ151" s="22">
        <f t="shared" si="202"/>
        <v>0</v>
      </c>
      <c r="AR151" s="22">
        <f t="shared" si="202"/>
        <v>0</v>
      </c>
      <c r="AS151" s="22">
        <f t="shared" si="202"/>
        <v>0</v>
      </c>
      <c r="AT151" s="22">
        <f t="shared" si="202"/>
        <v>0</v>
      </c>
      <c r="AU151" s="22">
        <f t="shared" si="202"/>
        <v>0</v>
      </c>
      <c r="AV151" s="22">
        <f t="shared" si="202"/>
        <v>0</v>
      </c>
      <c r="AW151" s="22">
        <f t="shared" si="202"/>
        <v>0</v>
      </c>
      <c r="AX151" s="22">
        <f t="shared" si="202"/>
        <v>0</v>
      </c>
      <c r="AY151" s="22">
        <f t="shared" si="202"/>
        <v>0</v>
      </c>
      <c r="AZ151" s="22">
        <f t="shared" si="202"/>
        <v>0</v>
      </c>
      <c r="BA151" s="22">
        <f t="shared" si="202"/>
        <v>0</v>
      </c>
      <c r="BB151" s="22">
        <f t="shared" si="202"/>
        <v>0</v>
      </c>
      <c r="BC151" s="23">
        <f t="shared" si="202"/>
        <v>0</v>
      </c>
      <c r="BD151" s="91"/>
      <c r="BE151" s="21">
        <f>SUM(BE152)</f>
        <v>0</v>
      </c>
      <c r="BF151" s="22">
        <f t="shared" si="202"/>
        <v>0</v>
      </c>
      <c r="BG151" s="22">
        <f t="shared" si="202"/>
        <v>0</v>
      </c>
      <c r="BH151" s="22">
        <f t="shared" si="202"/>
        <v>0</v>
      </c>
      <c r="BI151" s="22">
        <f t="shared" si="202"/>
        <v>0</v>
      </c>
      <c r="BJ151" s="22">
        <f t="shared" si="202"/>
        <v>0</v>
      </c>
      <c r="BK151" s="22">
        <f t="shared" si="202"/>
        <v>0</v>
      </c>
      <c r="BL151" s="22">
        <f t="shared" si="202"/>
        <v>0</v>
      </c>
      <c r="BM151" s="22">
        <f t="shared" si="202"/>
        <v>0</v>
      </c>
      <c r="BN151" s="22">
        <f t="shared" si="202"/>
        <v>0</v>
      </c>
      <c r="BO151" s="22">
        <f t="shared" si="202"/>
        <v>0</v>
      </c>
      <c r="BP151" s="22">
        <f t="shared" si="202"/>
        <v>0</v>
      </c>
      <c r="BQ151" s="22">
        <f t="shared" si="202"/>
        <v>0</v>
      </c>
      <c r="BR151" s="22">
        <f t="shared" si="202"/>
        <v>0</v>
      </c>
      <c r="BS151" s="22">
        <f t="shared" si="202"/>
        <v>0</v>
      </c>
      <c r="BT151" s="23">
        <f t="shared" si="202"/>
        <v>0</v>
      </c>
      <c r="BU151" s="69"/>
      <c r="BV151" s="25">
        <f t="shared" si="190"/>
        <v>0</v>
      </c>
      <c r="BW151" s="79">
        <f t="shared" ref="BW151:BX151" si="204">SUM(BW152)</f>
        <v>0</v>
      </c>
      <c r="BX151" s="80">
        <f t="shared" si="204"/>
        <v>0</v>
      </c>
    </row>
    <row r="152" spans="2:76" ht="15.75" customHeight="1" x14ac:dyDescent="0.25">
      <c r="B152" s="916" t="s">
        <v>283</v>
      </c>
      <c r="C152" s="917"/>
      <c r="D152" s="192"/>
      <c r="E152" s="151" t="s">
        <v>244</v>
      </c>
      <c r="F152" s="152"/>
      <c r="G152" s="527">
        <f>SUM(H152:W152)</f>
        <v>0</v>
      </c>
      <c r="H152" s="390">
        <v>0</v>
      </c>
      <c r="I152" s="390">
        <v>0</v>
      </c>
      <c r="J152" s="390">
        <v>0</v>
      </c>
      <c r="K152" s="390" t="s">
        <v>914</v>
      </c>
      <c r="L152" s="390" t="s">
        <v>914</v>
      </c>
      <c r="M152" s="390" t="s">
        <v>914</v>
      </c>
      <c r="N152" s="390" t="s">
        <v>914</v>
      </c>
      <c r="O152" s="390" t="s">
        <v>914</v>
      </c>
      <c r="P152" s="390" t="s">
        <v>914</v>
      </c>
      <c r="Q152" s="390" t="s">
        <v>914</v>
      </c>
      <c r="R152" s="390" t="s">
        <v>914</v>
      </c>
      <c r="S152" s="390" t="s">
        <v>914</v>
      </c>
      <c r="T152" s="390" t="s">
        <v>914</v>
      </c>
      <c r="U152" s="390" t="s">
        <v>914</v>
      </c>
      <c r="V152" s="465" t="s">
        <v>914</v>
      </c>
      <c r="W152" s="486" t="s">
        <v>914</v>
      </c>
      <c r="X152" s="588">
        <f t="shared" ref="X152" si="205">SUM(Y152:AM152)</f>
        <v>0</v>
      </c>
      <c r="Y152" s="390">
        <v>0</v>
      </c>
      <c r="Z152" s="390">
        <v>0</v>
      </c>
      <c r="AA152" s="390">
        <v>0</v>
      </c>
      <c r="AB152" s="390" t="s">
        <v>914</v>
      </c>
      <c r="AC152" s="390" t="s">
        <v>914</v>
      </c>
      <c r="AD152" s="390" t="s">
        <v>914</v>
      </c>
      <c r="AE152" s="390" t="s">
        <v>914</v>
      </c>
      <c r="AF152" s="390" t="s">
        <v>914</v>
      </c>
      <c r="AG152" s="390" t="s">
        <v>914</v>
      </c>
      <c r="AH152" s="390" t="s">
        <v>914</v>
      </c>
      <c r="AI152" s="390" t="s">
        <v>914</v>
      </c>
      <c r="AJ152" s="390" t="s">
        <v>914</v>
      </c>
      <c r="AK152" s="390" t="s">
        <v>914</v>
      </c>
      <c r="AL152" s="390" t="s">
        <v>914</v>
      </c>
      <c r="AM152" s="465" t="s">
        <v>914</v>
      </c>
      <c r="AN152" s="518">
        <f t="shared" ref="AN152" si="206">SUM(AO152:BC152)</f>
        <v>0</v>
      </c>
      <c r="AO152" s="26">
        <v>0</v>
      </c>
      <c r="AP152" s="26">
        <v>0</v>
      </c>
      <c r="AQ152" s="26">
        <v>0</v>
      </c>
      <c r="AR152" s="29"/>
      <c r="AS152" s="29"/>
      <c r="AT152" s="29"/>
      <c r="AU152" s="29"/>
      <c r="AV152" s="29"/>
      <c r="AW152" s="29"/>
      <c r="AX152" s="29"/>
      <c r="AY152" s="29"/>
      <c r="AZ152" s="29"/>
      <c r="BA152" s="29"/>
      <c r="BB152" s="29"/>
      <c r="BC152" s="30"/>
      <c r="BD152" s="114"/>
      <c r="BE152" s="518">
        <f t="shared" ref="BE152" si="207">SUM(BF152:BT152)</f>
        <v>0</v>
      </c>
      <c r="BF152" s="26">
        <v>0</v>
      </c>
      <c r="BG152" s="26">
        <v>0</v>
      </c>
      <c r="BH152" s="26">
        <v>0</v>
      </c>
      <c r="BI152" s="29"/>
      <c r="BJ152" s="29"/>
      <c r="BK152" s="29"/>
      <c r="BL152" s="29"/>
      <c r="BM152" s="29"/>
      <c r="BN152" s="29"/>
      <c r="BO152" s="29"/>
      <c r="BP152" s="29"/>
      <c r="BQ152" s="29"/>
      <c r="BR152" s="29"/>
      <c r="BS152" s="29"/>
      <c r="BT152" s="30"/>
      <c r="BU152" s="71"/>
      <c r="BV152" s="186">
        <f t="shared" si="190"/>
        <v>0</v>
      </c>
      <c r="BW152" s="81">
        <v>0</v>
      </c>
      <c r="BX152" s="81">
        <v>0</v>
      </c>
    </row>
    <row r="153" spans="2:76" ht="15.75" customHeight="1" x14ac:dyDescent="0.25">
      <c r="B153" s="918" t="s">
        <v>10</v>
      </c>
      <c r="C153" s="919"/>
      <c r="D153" s="510"/>
      <c r="E153" s="4"/>
      <c r="F153" s="3"/>
      <c r="G153" s="87">
        <f>SUM(G154:G155)</f>
        <v>0</v>
      </c>
      <c r="H153" s="85">
        <f t="shared" ref="H153:W153" si="208">SUM(H154:H155)</f>
        <v>0</v>
      </c>
      <c r="I153" s="85">
        <f t="shared" si="208"/>
        <v>0</v>
      </c>
      <c r="J153" s="85">
        <f t="shared" si="208"/>
        <v>0</v>
      </c>
      <c r="K153" s="85">
        <f t="shared" si="208"/>
        <v>0</v>
      </c>
      <c r="L153" s="85">
        <f t="shared" si="208"/>
        <v>0</v>
      </c>
      <c r="M153" s="85">
        <f t="shared" ref="M153:T153" si="209">SUM(M154:M155)</f>
        <v>0</v>
      </c>
      <c r="N153" s="85">
        <f t="shared" si="209"/>
        <v>0</v>
      </c>
      <c r="O153" s="85">
        <f t="shared" si="209"/>
        <v>0</v>
      </c>
      <c r="P153" s="85">
        <f t="shared" si="209"/>
        <v>0</v>
      </c>
      <c r="Q153" s="85">
        <f t="shared" si="209"/>
        <v>0</v>
      </c>
      <c r="R153" s="85">
        <f t="shared" si="209"/>
        <v>0</v>
      </c>
      <c r="S153" s="85">
        <f t="shared" si="209"/>
        <v>0</v>
      </c>
      <c r="T153" s="85">
        <f t="shared" si="209"/>
        <v>0</v>
      </c>
      <c r="U153" s="85">
        <f t="shared" si="208"/>
        <v>0</v>
      </c>
      <c r="V153" s="90">
        <f t="shared" si="208"/>
        <v>0</v>
      </c>
      <c r="W153" s="90">
        <f t="shared" si="208"/>
        <v>0</v>
      </c>
      <c r="X153" s="466">
        <f>SUM(X154:X155)</f>
        <v>0</v>
      </c>
      <c r="Y153" s="467">
        <f t="shared" ref="Y153:AM153" si="210">SUM(Y154:Y155)</f>
        <v>0</v>
      </c>
      <c r="Z153" s="467">
        <f t="shared" si="210"/>
        <v>0</v>
      </c>
      <c r="AA153" s="467">
        <f t="shared" si="210"/>
        <v>0</v>
      </c>
      <c r="AB153" s="467">
        <f t="shared" si="210"/>
        <v>0</v>
      </c>
      <c r="AC153" s="467">
        <f t="shared" si="210"/>
        <v>0</v>
      </c>
      <c r="AD153" s="467">
        <f t="shared" si="210"/>
        <v>0</v>
      </c>
      <c r="AE153" s="467">
        <f t="shared" si="210"/>
        <v>0</v>
      </c>
      <c r="AF153" s="467">
        <f t="shared" si="210"/>
        <v>0</v>
      </c>
      <c r="AG153" s="467">
        <f t="shared" si="210"/>
        <v>0</v>
      </c>
      <c r="AH153" s="467">
        <f t="shared" si="210"/>
        <v>0</v>
      </c>
      <c r="AI153" s="467">
        <f t="shared" si="210"/>
        <v>0</v>
      </c>
      <c r="AJ153" s="467">
        <f t="shared" si="210"/>
        <v>0</v>
      </c>
      <c r="AK153" s="467">
        <f t="shared" si="210"/>
        <v>0</v>
      </c>
      <c r="AL153" s="467">
        <f t="shared" si="210"/>
        <v>0</v>
      </c>
      <c r="AM153" s="90">
        <f t="shared" si="210"/>
        <v>0</v>
      </c>
      <c r="AN153" s="21">
        <f>SUM(AN154:AN155)</f>
        <v>0</v>
      </c>
      <c r="AO153" s="22">
        <f t="shared" ref="AO153:BC153" si="211">SUM(AO154:AO155)</f>
        <v>0</v>
      </c>
      <c r="AP153" s="22">
        <f t="shared" si="211"/>
        <v>0</v>
      </c>
      <c r="AQ153" s="22">
        <f t="shared" si="211"/>
        <v>0</v>
      </c>
      <c r="AR153" s="22">
        <f t="shared" si="211"/>
        <v>0</v>
      </c>
      <c r="AS153" s="22">
        <f t="shared" ref="AS153:AZ153" si="212">SUM(AS154:AS155)</f>
        <v>0</v>
      </c>
      <c r="AT153" s="22">
        <f t="shared" si="212"/>
        <v>0</v>
      </c>
      <c r="AU153" s="22">
        <f t="shared" si="212"/>
        <v>0</v>
      </c>
      <c r="AV153" s="22">
        <f t="shared" si="212"/>
        <v>0</v>
      </c>
      <c r="AW153" s="22">
        <f t="shared" si="212"/>
        <v>0</v>
      </c>
      <c r="AX153" s="22">
        <f t="shared" si="212"/>
        <v>0</v>
      </c>
      <c r="AY153" s="22">
        <f t="shared" si="212"/>
        <v>0</v>
      </c>
      <c r="AZ153" s="22">
        <f t="shared" si="212"/>
        <v>0</v>
      </c>
      <c r="BA153" s="22">
        <f t="shared" si="211"/>
        <v>0</v>
      </c>
      <c r="BB153" s="22">
        <f t="shared" si="211"/>
        <v>0</v>
      </c>
      <c r="BC153" s="23">
        <f t="shared" si="211"/>
        <v>0</v>
      </c>
      <c r="BD153" s="91"/>
      <c r="BE153" s="21">
        <f>SUM(BE154:BE155)</f>
        <v>0</v>
      </c>
      <c r="BF153" s="22">
        <f t="shared" ref="BF153:BT153" si="213">SUM(BF154:BF155)</f>
        <v>0</v>
      </c>
      <c r="BG153" s="22">
        <f t="shared" si="213"/>
        <v>0</v>
      </c>
      <c r="BH153" s="22">
        <f t="shared" si="213"/>
        <v>0</v>
      </c>
      <c r="BI153" s="22">
        <f t="shared" si="213"/>
        <v>0</v>
      </c>
      <c r="BJ153" s="22">
        <f t="shared" ref="BJ153:BQ153" si="214">SUM(BJ154:BJ155)</f>
        <v>0</v>
      </c>
      <c r="BK153" s="22">
        <f t="shared" si="214"/>
        <v>0</v>
      </c>
      <c r="BL153" s="22">
        <f t="shared" si="214"/>
        <v>0</v>
      </c>
      <c r="BM153" s="22">
        <f t="shared" si="214"/>
        <v>0</v>
      </c>
      <c r="BN153" s="22">
        <f t="shared" si="214"/>
        <v>0</v>
      </c>
      <c r="BO153" s="22">
        <f t="shared" si="214"/>
        <v>0</v>
      </c>
      <c r="BP153" s="22">
        <f t="shared" si="214"/>
        <v>0</v>
      </c>
      <c r="BQ153" s="22">
        <f t="shared" si="214"/>
        <v>0</v>
      </c>
      <c r="BR153" s="22">
        <f t="shared" si="213"/>
        <v>0</v>
      </c>
      <c r="BS153" s="22">
        <f t="shared" si="213"/>
        <v>0</v>
      </c>
      <c r="BT153" s="23">
        <f t="shared" si="213"/>
        <v>0</v>
      </c>
      <c r="BU153" s="69"/>
      <c r="BV153" s="25">
        <f t="shared" si="190"/>
        <v>0</v>
      </c>
      <c r="BW153" s="79">
        <f t="shared" ref="BW153:BX153" si="215">SUM(BW154:BW155)</f>
        <v>0</v>
      </c>
      <c r="BX153" s="80">
        <f t="shared" si="215"/>
        <v>0</v>
      </c>
    </row>
    <row r="154" spans="2:76" ht="15.75" customHeight="1" x14ac:dyDescent="0.25">
      <c r="B154" s="870" t="s">
        <v>284</v>
      </c>
      <c r="C154" s="871"/>
      <c r="D154" s="182"/>
      <c r="E154" s="151" t="s">
        <v>245</v>
      </c>
      <c r="F154" s="152"/>
      <c r="G154" s="527">
        <f>SUM(H154:W154)</f>
        <v>0</v>
      </c>
      <c r="H154" s="390">
        <v>0</v>
      </c>
      <c r="I154" s="390">
        <v>0</v>
      </c>
      <c r="J154" s="390">
        <v>0</v>
      </c>
      <c r="K154" s="390" t="s">
        <v>914</v>
      </c>
      <c r="L154" s="390" t="s">
        <v>914</v>
      </c>
      <c r="M154" s="390" t="s">
        <v>914</v>
      </c>
      <c r="N154" s="390" t="s">
        <v>914</v>
      </c>
      <c r="O154" s="390" t="s">
        <v>914</v>
      </c>
      <c r="P154" s="390" t="s">
        <v>914</v>
      </c>
      <c r="Q154" s="390" t="s">
        <v>914</v>
      </c>
      <c r="R154" s="390" t="s">
        <v>914</v>
      </c>
      <c r="S154" s="390" t="s">
        <v>914</v>
      </c>
      <c r="T154" s="390" t="s">
        <v>914</v>
      </c>
      <c r="U154" s="390" t="s">
        <v>914</v>
      </c>
      <c r="V154" s="465" t="s">
        <v>914</v>
      </c>
      <c r="W154" s="486" t="s">
        <v>914</v>
      </c>
      <c r="X154" s="588">
        <f t="shared" ref="X154:X155" si="216">SUM(Y154:AM154)</f>
        <v>0</v>
      </c>
      <c r="Y154" s="390">
        <v>0</v>
      </c>
      <c r="Z154" s="390">
        <v>0</v>
      </c>
      <c r="AA154" s="390">
        <v>0</v>
      </c>
      <c r="AB154" s="390" t="s">
        <v>914</v>
      </c>
      <c r="AC154" s="390" t="s">
        <v>914</v>
      </c>
      <c r="AD154" s="390" t="s">
        <v>914</v>
      </c>
      <c r="AE154" s="390" t="s">
        <v>914</v>
      </c>
      <c r="AF154" s="390" t="s">
        <v>914</v>
      </c>
      <c r="AG154" s="390" t="s">
        <v>914</v>
      </c>
      <c r="AH154" s="390" t="s">
        <v>914</v>
      </c>
      <c r="AI154" s="390" t="s">
        <v>914</v>
      </c>
      <c r="AJ154" s="390" t="s">
        <v>914</v>
      </c>
      <c r="AK154" s="390" t="s">
        <v>914</v>
      </c>
      <c r="AL154" s="390" t="s">
        <v>914</v>
      </c>
      <c r="AM154" s="465" t="s">
        <v>914</v>
      </c>
      <c r="AN154" s="518">
        <f t="shared" ref="AN154:AN155" si="217">SUM(AO154:BC154)</f>
        <v>0</v>
      </c>
      <c r="AO154" s="26">
        <v>0</v>
      </c>
      <c r="AP154" s="26">
        <v>0</v>
      </c>
      <c r="AQ154" s="26">
        <v>0</v>
      </c>
      <c r="AR154" s="29"/>
      <c r="AS154" s="29"/>
      <c r="AT154" s="29"/>
      <c r="AU154" s="29"/>
      <c r="AV154" s="29"/>
      <c r="AW154" s="29"/>
      <c r="AX154" s="29"/>
      <c r="AY154" s="29"/>
      <c r="AZ154" s="29"/>
      <c r="BA154" s="29"/>
      <c r="BB154" s="29"/>
      <c r="BC154" s="30"/>
      <c r="BD154" s="114"/>
      <c r="BE154" s="518">
        <f t="shared" ref="BE154:BE155" si="218">SUM(BF154:BT154)</f>
        <v>0</v>
      </c>
      <c r="BF154" s="26">
        <v>0</v>
      </c>
      <c r="BG154" s="26">
        <v>0</v>
      </c>
      <c r="BH154" s="26">
        <v>0</v>
      </c>
      <c r="BI154" s="29"/>
      <c r="BJ154" s="29"/>
      <c r="BK154" s="29"/>
      <c r="BL154" s="29"/>
      <c r="BM154" s="29"/>
      <c r="BN154" s="29"/>
      <c r="BO154" s="29"/>
      <c r="BP154" s="29"/>
      <c r="BQ154" s="29"/>
      <c r="BR154" s="29"/>
      <c r="BS154" s="29"/>
      <c r="BT154" s="30"/>
      <c r="BU154" s="71"/>
      <c r="BV154" s="186">
        <f t="shared" si="190"/>
        <v>0</v>
      </c>
      <c r="BW154" s="81">
        <v>0</v>
      </c>
      <c r="BX154" s="81">
        <v>0</v>
      </c>
    </row>
    <row r="155" spans="2:76" ht="16.5" customHeight="1" thickBot="1" x14ac:dyDescent="0.3">
      <c r="B155" s="927" t="s">
        <v>285</v>
      </c>
      <c r="C155" s="928"/>
      <c r="D155" s="200"/>
      <c r="E155" s="201" t="s">
        <v>246</v>
      </c>
      <c r="F155" s="432"/>
      <c r="G155" s="532">
        <f>SUM(H155:W155)</f>
        <v>0</v>
      </c>
      <c r="H155" s="390">
        <v>0</v>
      </c>
      <c r="I155" s="390">
        <v>0</v>
      </c>
      <c r="J155" s="390">
        <v>0</v>
      </c>
      <c r="K155" s="390" t="s">
        <v>914</v>
      </c>
      <c r="L155" s="390" t="s">
        <v>914</v>
      </c>
      <c r="M155" s="390" t="s">
        <v>914</v>
      </c>
      <c r="N155" s="390" t="s">
        <v>914</v>
      </c>
      <c r="O155" s="390" t="s">
        <v>914</v>
      </c>
      <c r="P155" s="390" t="s">
        <v>914</v>
      </c>
      <c r="Q155" s="390" t="s">
        <v>914</v>
      </c>
      <c r="R155" s="390" t="s">
        <v>914</v>
      </c>
      <c r="S155" s="390" t="s">
        <v>914</v>
      </c>
      <c r="T155" s="390" t="s">
        <v>914</v>
      </c>
      <c r="U155" s="390" t="s">
        <v>914</v>
      </c>
      <c r="V155" s="465" t="s">
        <v>914</v>
      </c>
      <c r="W155" s="486" t="s">
        <v>914</v>
      </c>
      <c r="X155" s="595">
        <f t="shared" si="216"/>
        <v>0</v>
      </c>
      <c r="Y155" s="390">
        <v>0</v>
      </c>
      <c r="Z155" s="390">
        <v>0</v>
      </c>
      <c r="AA155" s="390">
        <v>0</v>
      </c>
      <c r="AB155" s="390" t="s">
        <v>914</v>
      </c>
      <c r="AC155" s="390" t="s">
        <v>914</v>
      </c>
      <c r="AD155" s="390" t="s">
        <v>914</v>
      </c>
      <c r="AE155" s="390" t="s">
        <v>914</v>
      </c>
      <c r="AF155" s="390" t="s">
        <v>914</v>
      </c>
      <c r="AG155" s="390" t="s">
        <v>914</v>
      </c>
      <c r="AH155" s="390" t="s">
        <v>914</v>
      </c>
      <c r="AI155" s="390" t="s">
        <v>914</v>
      </c>
      <c r="AJ155" s="390" t="s">
        <v>914</v>
      </c>
      <c r="AK155" s="390" t="s">
        <v>914</v>
      </c>
      <c r="AL155" s="390" t="s">
        <v>914</v>
      </c>
      <c r="AM155" s="465" t="s">
        <v>914</v>
      </c>
      <c r="AN155" s="521">
        <f t="shared" si="217"/>
        <v>0</v>
      </c>
      <c r="AO155" s="26">
        <v>0</v>
      </c>
      <c r="AP155" s="26">
        <v>0</v>
      </c>
      <c r="AQ155" s="26">
        <v>0</v>
      </c>
      <c r="AR155" s="38"/>
      <c r="AS155" s="38"/>
      <c r="AT155" s="38"/>
      <c r="AU155" s="38"/>
      <c r="AV155" s="38"/>
      <c r="AW155" s="38"/>
      <c r="AX155" s="38"/>
      <c r="AY155" s="38"/>
      <c r="AZ155" s="38"/>
      <c r="BA155" s="38"/>
      <c r="BB155" s="38"/>
      <c r="BC155" s="39"/>
      <c r="BD155" s="114"/>
      <c r="BE155" s="521">
        <f t="shared" si="218"/>
        <v>0</v>
      </c>
      <c r="BF155" s="26">
        <v>0</v>
      </c>
      <c r="BG155" s="26">
        <v>0</v>
      </c>
      <c r="BH155" s="26">
        <v>0</v>
      </c>
      <c r="BI155" s="38"/>
      <c r="BJ155" s="38"/>
      <c r="BK155" s="38"/>
      <c r="BL155" s="38"/>
      <c r="BM155" s="38"/>
      <c r="BN155" s="38"/>
      <c r="BO155" s="38"/>
      <c r="BP155" s="38"/>
      <c r="BQ155" s="38"/>
      <c r="BR155" s="38"/>
      <c r="BS155" s="38"/>
      <c r="BT155" s="39"/>
      <c r="BU155" s="74"/>
      <c r="BV155" s="210">
        <f t="shared" si="190"/>
        <v>0</v>
      </c>
      <c r="BW155" s="81">
        <v>0</v>
      </c>
      <c r="BX155" s="81">
        <v>0</v>
      </c>
    </row>
    <row r="156" spans="2:76" ht="8.25" customHeight="1" thickTop="1" thickBot="1" x14ac:dyDescent="0.3">
      <c r="B156" s="5"/>
      <c r="C156" s="6"/>
      <c r="D156" s="6"/>
      <c r="E156" s="7"/>
      <c r="F156" s="11"/>
      <c r="G156" s="533"/>
      <c r="H156" s="42"/>
      <c r="I156" s="42"/>
      <c r="J156" s="42"/>
      <c r="K156" s="42"/>
      <c r="L156" s="42"/>
      <c r="M156" s="42"/>
      <c r="N156" s="42"/>
      <c r="O156" s="42"/>
      <c r="P156" s="42"/>
      <c r="Q156" s="42"/>
      <c r="R156" s="42"/>
      <c r="S156" s="42"/>
      <c r="T156" s="42"/>
      <c r="U156" s="42"/>
      <c r="V156" s="42"/>
      <c r="W156" s="42"/>
      <c r="X156" s="533"/>
      <c r="Y156" s="42"/>
      <c r="Z156" s="42"/>
      <c r="AA156" s="42"/>
      <c r="AB156" s="42"/>
      <c r="AC156" s="42"/>
      <c r="AD156" s="42"/>
      <c r="AE156" s="42"/>
      <c r="AF156" s="42"/>
      <c r="AG156" s="42"/>
      <c r="AH156" s="42"/>
      <c r="AI156" s="42"/>
      <c r="AJ156" s="42"/>
      <c r="AK156" s="42"/>
      <c r="AL156" s="42"/>
      <c r="AM156" s="42"/>
      <c r="AN156" s="522"/>
      <c r="AO156" s="41"/>
      <c r="AP156" s="41"/>
      <c r="AQ156" s="41"/>
      <c r="AR156" s="41"/>
      <c r="AS156" s="41"/>
      <c r="AT156" s="41"/>
      <c r="AU156" s="41"/>
      <c r="AV156" s="41"/>
      <c r="AW156" s="41"/>
      <c r="AX156" s="41"/>
      <c r="AY156" s="41"/>
      <c r="AZ156" s="41"/>
      <c r="BA156" s="41"/>
      <c r="BB156" s="41"/>
      <c r="BC156" s="41"/>
      <c r="BD156" s="42"/>
      <c r="BE156" s="522"/>
      <c r="BF156" s="41"/>
      <c r="BG156" s="41"/>
      <c r="BH156" s="41"/>
      <c r="BI156" s="41"/>
      <c r="BJ156" s="41"/>
      <c r="BK156" s="41"/>
      <c r="BL156" s="41"/>
      <c r="BM156" s="41"/>
      <c r="BN156" s="41"/>
      <c r="BO156" s="41"/>
      <c r="BP156" s="41"/>
      <c r="BQ156" s="41"/>
      <c r="BR156" s="41"/>
      <c r="BS156" s="41"/>
      <c r="BT156" s="41"/>
      <c r="BU156" s="42"/>
      <c r="BV156" s="515"/>
      <c r="BW156" s="41"/>
      <c r="BX156" s="82"/>
    </row>
    <row r="157" spans="2:76" ht="17.25" customHeight="1" thickTop="1" x14ac:dyDescent="0.25">
      <c r="B157" s="929" t="s">
        <v>11</v>
      </c>
      <c r="C157" s="930"/>
      <c r="D157" s="503"/>
      <c r="E157" s="339"/>
      <c r="F157" s="600"/>
      <c r="G157" s="412">
        <f>SUM(G158,G206,G210)</f>
        <v>443975</v>
      </c>
      <c r="H157" s="410">
        <f>SUM(H158,H206,H210)</f>
        <v>424275</v>
      </c>
      <c r="I157" s="410">
        <f t="shared" ref="I157:AM157" si="219">SUM(I158,I206,I210)</f>
        <v>16100</v>
      </c>
      <c r="J157" s="410">
        <f t="shared" si="219"/>
        <v>3600</v>
      </c>
      <c r="K157" s="410">
        <f t="shared" si="219"/>
        <v>0</v>
      </c>
      <c r="L157" s="410">
        <f t="shared" si="219"/>
        <v>0</v>
      </c>
      <c r="M157" s="410">
        <f t="shared" si="219"/>
        <v>0</v>
      </c>
      <c r="N157" s="410">
        <f t="shared" si="219"/>
        <v>0</v>
      </c>
      <c r="O157" s="410">
        <f t="shared" si="219"/>
        <v>0</v>
      </c>
      <c r="P157" s="410">
        <f t="shared" si="219"/>
        <v>0</v>
      </c>
      <c r="Q157" s="410">
        <f t="shared" si="219"/>
        <v>0</v>
      </c>
      <c r="R157" s="410">
        <f t="shared" si="219"/>
        <v>0</v>
      </c>
      <c r="S157" s="410">
        <f t="shared" si="219"/>
        <v>0</v>
      </c>
      <c r="T157" s="410">
        <f t="shared" si="219"/>
        <v>0</v>
      </c>
      <c r="U157" s="410">
        <f t="shared" si="219"/>
        <v>0</v>
      </c>
      <c r="V157" s="411">
        <f t="shared" si="219"/>
        <v>0</v>
      </c>
      <c r="W157" s="411">
        <f t="shared" si="219"/>
        <v>0</v>
      </c>
      <c r="X157" s="601">
        <f t="shared" si="219"/>
        <v>419000</v>
      </c>
      <c r="Y157" s="602">
        <f t="shared" si="219"/>
        <v>390000</v>
      </c>
      <c r="Z157" s="602">
        <f t="shared" si="219"/>
        <v>25000</v>
      </c>
      <c r="AA157" s="602">
        <f t="shared" si="219"/>
        <v>4000</v>
      </c>
      <c r="AB157" s="602">
        <f t="shared" si="219"/>
        <v>0</v>
      </c>
      <c r="AC157" s="602">
        <f t="shared" si="219"/>
        <v>0</v>
      </c>
      <c r="AD157" s="602">
        <f t="shared" si="219"/>
        <v>0</v>
      </c>
      <c r="AE157" s="602">
        <f t="shared" si="219"/>
        <v>0</v>
      </c>
      <c r="AF157" s="602">
        <f t="shared" si="219"/>
        <v>0</v>
      </c>
      <c r="AG157" s="602">
        <f t="shared" si="219"/>
        <v>0</v>
      </c>
      <c r="AH157" s="602">
        <f t="shared" si="219"/>
        <v>0</v>
      </c>
      <c r="AI157" s="602">
        <f t="shared" si="219"/>
        <v>0</v>
      </c>
      <c r="AJ157" s="602">
        <f t="shared" si="219"/>
        <v>0</v>
      </c>
      <c r="AK157" s="602">
        <f t="shared" si="219"/>
        <v>0</v>
      </c>
      <c r="AL157" s="602">
        <f t="shared" si="219"/>
        <v>0</v>
      </c>
      <c r="AM157" s="603">
        <f t="shared" si="219"/>
        <v>0</v>
      </c>
      <c r="AN157" s="409">
        <f>AN158+AN206+AN210</f>
        <v>419000</v>
      </c>
      <c r="AO157" s="416">
        <f t="shared" ref="AO157:BC157" si="220">AO158+AO206+AO210</f>
        <v>390000</v>
      </c>
      <c r="AP157" s="416">
        <f t="shared" si="220"/>
        <v>25000</v>
      </c>
      <c r="AQ157" s="416">
        <f t="shared" si="220"/>
        <v>4000</v>
      </c>
      <c r="AR157" s="416">
        <f t="shared" si="220"/>
        <v>0</v>
      </c>
      <c r="AS157" s="416">
        <f t="shared" ref="AS157:AZ157" si="221">AS158+AS206+AS210</f>
        <v>0</v>
      </c>
      <c r="AT157" s="416">
        <f t="shared" si="221"/>
        <v>0</v>
      </c>
      <c r="AU157" s="416">
        <f t="shared" si="221"/>
        <v>0</v>
      </c>
      <c r="AV157" s="416">
        <f t="shared" si="221"/>
        <v>0</v>
      </c>
      <c r="AW157" s="416">
        <f t="shared" si="221"/>
        <v>0</v>
      </c>
      <c r="AX157" s="416">
        <f t="shared" si="221"/>
        <v>0</v>
      </c>
      <c r="AY157" s="416">
        <f t="shared" si="221"/>
        <v>0</v>
      </c>
      <c r="AZ157" s="416">
        <f t="shared" si="221"/>
        <v>0</v>
      </c>
      <c r="BA157" s="416">
        <f t="shared" si="220"/>
        <v>0</v>
      </c>
      <c r="BB157" s="416">
        <f t="shared" si="220"/>
        <v>0</v>
      </c>
      <c r="BC157" s="417">
        <f t="shared" si="220"/>
        <v>0</v>
      </c>
      <c r="BD157" s="415"/>
      <c r="BE157" s="409">
        <f>BE158+BE206+BE210</f>
        <v>604000</v>
      </c>
      <c r="BF157" s="416">
        <f t="shared" ref="BF157:BT157" si="222">BF158+BF206+BF210</f>
        <v>570000</v>
      </c>
      <c r="BG157" s="416">
        <f t="shared" si="222"/>
        <v>30000</v>
      </c>
      <c r="BH157" s="416">
        <f t="shared" si="222"/>
        <v>4000</v>
      </c>
      <c r="BI157" s="416">
        <f t="shared" si="222"/>
        <v>0</v>
      </c>
      <c r="BJ157" s="416">
        <f t="shared" ref="BJ157:BQ157" si="223">BJ158+BJ206+BJ210</f>
        <v>0</v>
      </c>
      <c r="BK157" s="416">
        <f t="shared" si="223"/>
        <v>0</v>
      </c>
      <c r="BL157" s="416">
        <f t="shared" si="223"/>
        <v>0</v>
      </c>
      <c r="BM157" s="416">
        <f t="shared" si="223"/>
        <v>0</v>
      </c>
      <c r="BN157" s="416">
        <f t="shared" si="223"/>
        <v>0</v>
      </c>
      <c r="BO157" s="416">
        <f t="shared" si="223"/>
        <v>0</v>
      </c>
      <c r="BP157" s="416">
        <f t="shared" si="223"/>
        <v>0</v>
      </c>
      <c r="BQ157" s="416">
        <f t="shared" si="223"/>
        <v>0</v>
      </c>
      <c r="BR157" s="416">
        <f t="shared" si="222"/>
        <v>0</v>
      </c>
      <c r="BS157" s="416">
        <f t="shared" si="222"/>
        <v>0</v>
      </c>
      <c r="BT157" s="417">
        <f t="shared" si="222"/>
        <v>0</v>
      </c>
      <c r="BU157" s="604"/>
      <c r="BV157" s="418">
        <f t="shared" ref="BV157:BV188" si="224">BE157-G157</f>
        <v>160025</v>
      </c>
      <c r="BW157" s="605">
        <f t="shared" ref="BW157:BX157" si="225">BW158+BW206+BW210</f>
        <v>604000</v>
      </c>
      <c r="BX157" s="606">
        <f t="shared" si="225"/>
        <v>604000</v>
      </c>
    </row>
    <row r="158" spans="2:76" ht="16.5" customHeight="1" x14ac:dyDescent="0.25">
      <c r="B158" s="931" t="s">
        <v>12</v>
      </c>
      <c r="C158" s="932"/>
      <c r="D158" s="514"/>
      <c r="E158" s="4"/>
      <c r="F158" s="1"/>
      <c r="G158" s="87">
        <f t="shared" ref="G158" si="226">SUM(G159,G160,G182,G189,G190,G191,G192,G193,G194,G195,G202)</f>
        <v>443975</v>
      </c>
      <c r="H158" s="85">
        <f>SUM(H159,H160,H182,H189,H190,H191,H192,H193,H194,H195,H202)</f>
        <v>424275</v>
      </c>
      <c r="I158" s="85">
        <f t="shared" ref="I158:AM158" si="227">SUM(I159,I160,I182,I189,I190,I191,I192,I193,I194,I195,I202)</f>
        <v>16100</v>
      </c>
      <c r="J158" s="85">
        <f t="shared" si="227"/>
        <v>3600</v>
      </c>
      <c r="K158" s="85">
        <f t="shared" si="227"/>
        <v>0</v>
      </c>
      <c r="L158" s="85">
        <f t="shared" si="227"/>
        <v>0</v>
      </c>
      <c r="M158" s="85">
        <f t="shared" si="227"/>
        <v>0</v>
      </c>
      <c r="N158" s="85">
        <f t="shared" si="227"/>
        <v>0</v>
      </c>
      <c r="O158" s="85">
        <f t="shared" si="227"/>
        <v>0</v>
      </c>
      <c r="P158" s="85">
        <f t="shared" si="227"/>
        <v>0</v>
      </c>
      <c r="Q158" s="85">
        <f t="shared" si="227"/>
        <v>0</v>
      </c>
      <c r="R158" s="85">
        <f t="shared" si="227"/>
        <v>0</v>
      </c>
      <c r="S158" s="85">
        <f t="shared" si="227"/>
        <v>0</v>
      </c>
      <c r="T158" s="85">
        <f t="shared" si="227"/>
        <v>0</v>
      </c>
      <c r="U158" s="85">
        <f t="shared" si="227"/>
        <v>0</v>
      </c>
      <c r="V158" s="90">
        <f t="shared" si="227"/>
        <v>0</v>
      </c>
      <c r="W158" s="90">
        <f t="shared" si="227"/>
        <v>0</v>
      </c>
      <c r="X158" s="466">
        <f t="shared" si="227"/>
        <v>419000</v>
      </c>
      <c r="Y158" s="467">
        <f t="shared" si="227"/>
        <v>390000</v>
      </c>
      <c r="Z158" s="467">
        <f t="shared" si="227"/>
        <v>25000</v>
      </c>
      <c r="AA158" s="467">
        <f t="shared" si="227"/>
        <v>4000</v>
      </c>
      <c r="AB158" s="467">
        <f t="shared" si="227"/>
        <v>0</v>
      </c>
      <c r="AC158" s="467">
        <f t="shared" si="227"/>
        <v>0</v>
      </c>
      <c r="AD158" s="467">
        <f t="shared" si="227"/>
        <v>0</v>
      </c>
      <c r="AE158" s="467">
        <f t="shared" si="227"/>
        <v>0</v>
      </c>
      <c r="AF158" s="467">
        <f t="shared" si="227"/>
        <v>0</v>
      </c>
      <c r="AG158" s="467">
        <f t="shared" si="227"/>
        <v>0</v>
      </c>
      <c r="AH158" s="467">
        <f t="shared" si="227"/>
        <v>0</v>
      </c>
      <c r="AI158" s="467">
        <f t="shared" si="227"/>
        <v>0</v>
      </c>
      <c r="AJ158" s="467">
        <f t="shared" si="227"/>
        <v>0</v>
      </c>
      <c r="AK158" s="467">
        <f t="shared" si="227"/>
        <v>0</v>
      </c>
      <c r="AL158" s="467">
        <f t="shared" si="227"/>
        <v>0</v>
      </c>
      <c r="AM158" s="90">
        <f t="shared" si="227"/>
        <v>0</v>
      </c>
      <c r="AN158" s="21">
        <f>AN159+AN160+AN182+AN189+AN190+AN191+AN192+AN193+AN194+AN195+AN202</f>
        <v>419000</v>
      </c>
      <c r="AO158" s="22">
        <f t="shared" ref="AO158:BC158" si="228">AO159+AO160+AO182+AO189+AO190+AO191+AO192+AO193+AO194+AO195+AO202</f>
        <v>390000</v>
      </c>
      <c r="AP158" s="22">
        <f t="shared" si="228"/>
        <v>25000</v>
      </c>
      <c r="AQ158" s="22">
        <f t="shared" si="228"/>
        <v>4000</v>
      </c>
      <c r="AR158" s="22">
        <f t="shared" si="228"/>
        <v>0</v>
      </c>
      <c r="AS158" s="22">
        <f t="shared" ref="AS158:AZ158" si="229">AS159+AS160+AS182+AS189+AS190+AS191+AS192+AS193+AS194+AS195+AS202</f>
        <v>0</v>
      </c>
      <c r="AT158" s="22">
        <f t="shared" si="229"/>
        <v>0</v>
      </c>
      <c r="AU158" s="22">
        <f t="shared" si="229"/>
        <v>0</v>
      </c>
      <c r="AV158" s="22">
        <f t="shared" si="229"/>
        <v>0</v>
      </c>
      <c r="AW158" s="22">
        <f t="shared" si="229"/>
        <v>0</v>
      </c>
      <c r="AX158" s="22">
        <f t="shared" si="229"/>
        <v>0</v>
      </c>
      <c r="AY158" s="22">
        <f t="shared" si="229"/>
        <v>0</v>
      </c>
      <c r="AZ158" s="22">
        <f t="shared" si="229"/>
        <v>0</v>
      </c>
      <c r="BA158" s="22">
        <f t="shared" si="228"/>
        <v>0</v>
      </c>
      <c r="BB158" s="22">
        <f t="shared" si="228"/>
        <v>0</v>
      </c>
      <c r="BC158" s="23">
        <f t="shared" si="228"/>
        <v>0</v>
      </c>
      <c r="BD158" s="91"/>
      <c r="BE158" s="21">
        <f>BE159+BE160+BE182+BE189+BE190+BE191+BE192+BE193+BE194+BE195+BE202</f>
        <v>604000</v>
      </c>
      <c r="BF158" s="22">
        <f t="shared" ref="BF158:BT158" si="230">BF159+BF160+BF182+BF189+BF190+BF191+BF192+BF193+BF194+BF195+BF202</f>
        <v>570000</v>
      </c>
      <c r="BG158" s="22">
        <f t="shared" si="230"/>
        <v>30000</v>
      </c>
      <c r="BH158" s="22">
        <f t="shared" si="230"/>
        <v>4000</v>
      </c>
      <c r="BI158" s="22">
        <f t="shared" si="230"/>
        <v>0</v>
      </c>
      <c r="BJ158" s="22">
        <f t="shared" ref="BJ158:BQ158" si="231">BJ159+BJ160+BJ182+BJ189+BJ190+BJ191+BJ192+BJ193+BJ194+BJ195+BJ202</f>
        <v>0</v>
      </c>
      <c r="BK158" s="22">
        <f t="shared" si="231"/>
        <v>0</v>
      </c>
      <c r="BL158" s="22">
        <f t="shared" si="231"/>
        <v>0</v>
      </c>
      <c r="BM158" s="22">
        <f t="shared" si="231"/>
        <v>0</v>
      </c>
      <c r="BN158" s="22">
        <f t="shared" si="231"/>
        <v>0</v>
      </c>
      <c r="BO158" s="22">
        <f t="shared" si="231"/>
        <v>0</v>
      </c>
      <c r="BP158" s="22">
        <f t="shared" si="231"/>
        <v>0</v>
      </c>
      <c r="BQ158" s="22">
        <f t="shared" si="231"/>
        <v>0</v>
      </c>
      <c r="BR158" s="22">
        <f t="shared" si="230"/>
        <v>0</v>
      </c>
      <c r="BS158" s="22">
        <f t="shared" si="230"/>
        <v>0</v>
      </c>
      <c r="BT158" s="23">
        <f t="shared" si="230"/>
        <v>0</v>
      </c>
      <c r="BU158" s="69"/>
      <c r="BV158" s="25">
        <f t="shared" si="224"/>
        <v>160025</v>
      </c>
      <c r="BW158" s="79">
        <f>BW159+BW160+BW182+BW189+BW190+BW191+BW192+BW193+BW194+BW195+BW202</f>
        <v>604000</v>
      </c>
      <c r="BX158" s="80">
        <f>BX159+BX160+BX182+BX189+BX190+BX191+BX192+BX193+BX194+BX195+BX202</f>
        <v>604000</v>
      </c>
    </row>
    <row r="159" spans="2:76" ht="15.75" customHeight="1" x14ac:dyDescent="0.25">
      <c r="B159" s="933" t="s">
        <v>286</v>
      </c>
      <c r="C159" s="934"/>
      <c r="D159" s="215"/>
      <c r="E159" s="151" t="s">
        <v>247</v>
      </c>
      <c r="F159" s="152"/>
      <c r="G159" s="527">
        <f>SUM(H159:W159)</f>
        <v>0</v>
      </c>
      <c r="H159" s="390">
        <v>0</v>
      </c>
      <c r="I159" s="390">
        <v>0</v>
      </c>
      <c r="J159" s="390">
        <v>0</v>
      </c>
      <c r="K159" s="390" t="s">
        <v>914</v>
      </c>
      <c r="L159" s="390" t="s">
        <v>914</v>
      </c>
      <c r="M159" s="390" t="s">
        <v>914</v>
      </c>
      <c r="N159" s="390" t="s">
        <v>914</v>
      </c>
      <c r="O159" s="390" t="s">
        <v>914</v>
      </c>
      <c r="P159" s="390" t="s">
        <v>914</v>
      </c>
      <c r="Q159" s="390" t="s">
        <v>914</v>
      </c>
      <c r="R159" s="390" t="s">
        <v>914</v>
      </c>
      <c r="S159" s="390" t="s">
        <v>914</v>
      </c>
      <c r="T159" s="390" t="s">
        <v>914</v>
      </c>
      <c r="U159" s="390" t="s">
        <v>914</v>
      </c>
      <c r="V159" s="465" t="s">
        <v>914</v>
      </c>
      <c r="W159" s="465" t="s">
        <v>914</v>
      </c>
      <c r="X159" s="588">
        <f t="shared" ref="X159" si="232">SUM(Y159:AM159)</f>
        <v>0</v>
      </c>
      <c r="Y159" s="390">
        <v>0</v>
      </c>
      <c r="Z159" s="390">
        <v>0</v>
      </c>
      <c r="AA159" s="390">
        <v>0</v>
      </c>
      <c r="AB159" s="390" t="s">
        <v>914</v>
      </c>
      <c r="AC159" s="390" t="s">
        <v>914</v>
      </c>
      <c r="AD159" s="390" t="s">
        <v>914</v>
      </c>
      <c r="AE159" s="390" t="s">
        <v>914</v>
      </c>
      <c r="AF159" s="390" t="s">
        <v>914</v>
      </c>
      <c r="AG159" s="390" t="s">
        <v>914</v>
      </c>
      <c r="AH159" s="390" t="s">
        <v>914</v>
      </c>
      <c r="AI159" s="390" t="s">
        <v>914</v>
      </c>
      <c r="AJ159" s="390" t="s">
        <v>914</v>
      </c>
      <c r="AK159" s="390" t="s">
        <v>914</v>
      </c>
      <c r="AL159" s="390" t="s">
        <v>914</v>
      </c>
      <c r="AM159" s="465" t="s">
        <v>914</v>
      </c>
      <c r="AN159" s="518">
        <f t="shared" ref="AN159" si="233">SUM(AO159:BC159)</f>
        <v>0</v>
      </c>
      <c r="AO159" s="26">
        <v>0</v>
      </c>
      <c r="AP159" s="26">
        <v>0</v>
      </c>
      <c r="AQ159" s="26">
        <v>0</v>
      </c>
      <c r="AR159" s="29"/>
      <c r="AS159" s="29"/>
      <c r="AT159" s="29"/>
      <c r="AU159" s="29"/>
      <c r="AV159" s="29"/>
      <c r="AW159" s="29"/>
      <c r="AX159" s="29"/>
      <c r="AY159" s="29"/>
      <c r="AZ159" s="29"/>
      <c r="BA159" s="29"/>
      <c r="BB159" s="29"/>
      <c r="BC159" s="30"/>
      <c r="BD159" s="114"/>
      <c r="BE159" s="518">
        <f t="shared" ref="BE159" si="234">SUM(BF159:BT159)</f>
        <v>0</v>
      </c>
      <c r="BF159" s="26">
        <v>0</v>
      </c>
      <c r="BG159" s="26">
        <v>0</v>
      </c>
      <c r="BH159" s="26">
        <v>0</v>
      </c>
      <c r="BI159" s="29"/>
      <c r="BJ159" s="29"/>
      <c r="BK159" s="29"/>
      <c r="BL159" s="29"/>
      <c r="BM159" s="29"/>
      <c r="BN159" s="29"/>
      <c r="BO159" s="29"/>
      <c r="BP159" s="29"/>
      <c r="BQ159" s="29"/>
      <c r="BR159" s="29"/>
      <c r="BS159" s="29"/>
      <c r="BT159" s="30"/>
      <c r="BU159" s="71"/>
      <c r="BV159" s="186">
        <f t="shared" si="224"/>
        <v>0</v>
      </c>
      <c r="BW159" s="81">
        <v>0</v>
      </c>
      <c r="BX159" s="81">
        <v>0</v>
      </c>
    </row>
    <row r="160" spans="2:76" ht="15.75" customHeight="1" x14ac:dyDescent="0.25">
      <c r="B160" s="933" t="s">
        <v>287</v>
      </c>
      <c r="C160" s="934"/>
      <c r="D160" s="504"/>
      <c r="E160" s="151" t="s">
        <v>248</v>
      </c>
      <c r="F160" s="152"/>
      <c r="G160" s="527">
        <f>SUM(G161:G181)</f>
        <v>424275</v>
      </c>
      <c r="H160" s="558">
        <f t="shared" ref="H160:V160" si="235">SUM(H161:H181)</f>
        <v>424275</v>
      </c>
      <c r="I160" s="558">
        <f t="shared" si="235"/>
        <v>0</v>
      </c>
      <c r="J160" s="558">
        <f t="shared" si="235"/>
        <v>0</v>
      </c>
      <c r="K160" s="558">
        <f t="shared" si="235"/>
        <v>0</v>
      </c>
      <c r="L160" s="558">
        <f t="shared" si="235"/>
        <v>0</v>
      </c>
      <c r="M160" s="558">
        <f t="shared" ref="M160:T160" si="236">SUM(M161:M181)</f>
        <v>0</v>
      </c>
      <c r="N160" s="558">
        <f t="shared" si="236"/>
        <v>0</v>
      </c>
      <c r="O160" s="558">
        <f t="shared" si="236"/>
        <v>0</v>
      </c>
      <c r="P160" s="558">
        <f t="shared" si="236"/>
        <v>0</v>
      </c>
      <c r="Q160" s="558">
        <f t="shared" si="236"/>
        <v>0</v>
      </c>
      <c r="R160" s="558">
        <f t="shared" si="236"/>
        <v>0</v>
      </c>
      <c r="S160" s="558">
        <f t="shared" si="236"/>
        <v>0</v>
      </c>
      <c r="T160" s="558">
        <f t="shared" si="236"/>
        <v>0</v>
      </c>
      <c r="U160" s="558">
        <f t="shared" si="235"/>
        <v>0</v>
      </c>
      <c r="V160" s="587">
        <f t="shared" si="235"/>
        <v>0</v>
      </c>
      <c r="W160" s="587">
        <f t="shared" ref="W160" si="237">SUM(W161:W181)</f>
        <v>0</v>
      </c>
      <c r="X160" s="588">
        <f>SUM(X161:X181)</f>
        <v>390000</v>
      </c>
      <c r="Y160" s="589">
        <f t="shared" ref="Y160:AM160" si="238">SUM(Y161:Y181)</f>
        <v>390000</v>
      </c>
      <c r="Z160" s="589">
        <f t="shared" si="238"/>
        <v>0</v>
      </c>
      <c r="AA160" s="589">
        <f t="shared" si="238"/>
        <v>0</v>
      </c>
      <c r="AB160" s="589">
        <f t="shared" si="238"/>
        <v>0</v>
      </c>
      <c r="AC160" s="589">
        <f t="shared" si="238"/>
        <v>0</v>
      </c>
      <c r="AD160" s="589">
        <f t="shared" si="238"/>
        <v>0</v>
      </c>
      <c r="AE160" s="589">
        <f t="shared" si="238"/>
        <v>0</v>
      </c>
      <c r="AF160" s="589">
        <f t="shared" si="238"/>
        <v>0</v>
      </c>
      <c r="AG160" s="589">
        <f t="shared" si="238"/>
        <v>0</v>
      </c>
      <c r="AH160" s="589">
        <f t="shared" si="238"/>
        <v>0</v>
      </c>
      <c r="AI160" s="589">
        <f t="shared" si="238"/>
        <v>0</v>
      </c>
      <c r="AJ160" s="589">
        <f t="shared" si="238"/>
        <v>0</v>
      </c>
      <c r="AK160" s="589">
        <f t="shared" si="238"/>
        <v>0</v>
      </c>
      <c r="AL160" s="589">
        <f t="shared" si="238"/>
        <v>0</v>
      </c>
      <c r="AM160" s="587">
        <f t="shared" si="238"/>
        <v>0</v>
      </c>
      <c r="AN160" s="518">
        <f>SUM(AN161:AN181)</f>
        <v>390000</v>
      </c>
      <c r="AO160" s="560">
        <f t="shared" ref="AO160:BC160" si="239">SUM(AO161:AO181)</f>
        <v>390000</v>
      </c>
      <c r="AP160" s="560">
        <f t="shared" si="239"/>
        <v>0</v>
      </c>
      <c r="AQ160" s="560">
        <f t="shared" si="239"/>
        <v>0</v>
      </c>
      <c r="AR160" s="560">
        <f t="shared" si="239"/>
        <v>0</v>
      </c>
      <c r="AS160" s="560">
        <f t="shared" ref="AS160:AZ160" si="240">SUM(AS161:AS181)</f>
        <v>0</v>
      </c>
      <c r="AT160" s="560">
        <f t="shared" si="240"/>
        <v>0</v>
      </c>
      <c r="AU160" s="560">
        <f t="shared" si="240"/>
        <v>0</v>
      </c>
      <c r="AV160" s="560">
        <f t="shared" si="240"/>
        <v>0</v>
      </c>
      <c r="AW160" s="560">
        <f t="shared" si="240"/>
        <v>0</v>
      </c>
      <c r="AX160" s="560">
        <f t="shared" si="240"/>
        <v>0</v>
      </c>
      <c r="AY160" s="560">
        <f t="shared" si="240"/>
        <v>0</v>
      </c>
      <c r="AZ160" s="560">
        <f t="shared" si="240"/>
        <v>0</v>
      </c>
      <c r="BA160" s="560">
        <f t="shared" si="239"/>
        <v>0</v>
      </c>
      <c r="BB160" s="560">
        <f t="shared" si="239"/>
        <v>0</v>
      </c>
      <c r="BC160" s="561">
        <f t="shared" si="239"/>
        <v>0</v>
      </c>
      <c r="BD160" s="590"/>
      <c r="BE160" s="518">
        <f>SUM(BE161:BE181)</f>
        <v>570000</v>
      </c>
      <c r="BF160" s="560">
        <f t="shared" ref="BF160:BT160" si="241">SUM(BF161:BF181)</f>
        <v>570000</v>
      </c>
      <c r="BG160" s="560">
        <f t="shared" si="241"/>
        <v>0</v>
      </c>
      <c r="BH160" s="560">
        <f t="shared" si="241"/>
        <v>0</v>
      </c>
      <c r="BI160" s="560">
        <f t="shared" si="241"/>
        <v>0</v>
      </c>
      <c r="BJ160" s="560">
        <f t="shared" ref="BJ160:BQ160" si="242">SUM(BJ161:BJ181)</f>
        <v>0</v>
      </c>
      <c r="BK160" s="560">
        <f t="shared" si="242"/>
        <v>0</v>
      </c>
      <c r="BL160" s="560">
        <f t="shared" si="242"/>
        <v>0</v>
      </c>
      <c r="BM160" s="560">
        <f t="shared" si="242"/>
        <v>0</v>
      </c>
      <c r="BN160" s="560">
        <f t="shared" si="242"/>
        <v>0</v>
      </c>
      <c r="BO160" s="560">
        <f t="shared" si="242"/>
        <v>0</v>
      </c>
      <c r="BP160" s="560">
        <f t="shared" si="242"/>
        <v>0</v>
      </c>
      <c r="BQ160" s="560">
        <f t="shared" si="242"/>
        <v>0</v>
      </c>
      <c r="BR160" s="560">
        <f t="shared" si="241"/>
        <v>0</v>
      </c>
      <c r="BS160" s="560">
        <f t="shared" si="241"/>
        <v>0</v>
      </c>
      <c r="BT160" s="561">
        <f t="shared" si="241"/>
        <v>0</v>
      </c>
      <c r="BU160" s="591"/>
      <c r="BV160" s="186">
        <f t="shared" si="224"/>
        <v>145725</v>
      </c>
      <c r="BW160" s="592">
        <f t="shared" ref="BW160:BX160" si="243">SUM(BW161:BW181)</f>
        <v>570000</v>
      </c>
      <c r="BX160" s="593">
        <f t="shared" si="243"/>
        <v>570000</v>
      </c>
    </row>
    <row r="161" spans="2:76" x14ac:dyDescent="0.25">
      <c r="B161" s="906" t="s">
        <v>5</v>
      </c>
      <c r="C161" s="167" t="s">
        <v>288</v>
      </c>
      <c r="D161" s="167"/>
      <c r="E161" s="897" t="s">
        <v>248</v>
      </c>
      <c r="F161" s="152" t="s">
        <v>56</v>
      </c>
      <c r="G161" s="531">
        <f t="shared" ref="G161:G181" si="244">SUM(H161:W161)</f>
        <v>0</v>
      </c>
      <c r="H161" s="390">
        <v>0</v>
      </c>
      <c r="I161" s="390">
        <v>0</v>
      </c>
      <c r="J161" s="390">
        <v>0</v>
      </c>
      <c r="K161" s="390" t="s">
        <v>914</v>
      </c>
      <c r="L161" s="390" t="s">
        <v>914</v>
      </c>
      <c r="M161" s="390" t="s">
        <v>914</v>
      </c>
      <c r="N161" s="390" t="s">
        <v>914</v>
      </c>
      <c r="O161" s="390" t="s">
        <v>914</v>
      </c>
      <c r="P161" s="390" t="s">
        <v>914</v>
      </c>
      <c r="Q161" s="390" t="s">
        <v>914</v>
      </c>
      <c r="R161" s="390" t="s">
        <v>914</v>
      </c>
      <c r="S161" s="390" t="s">
        <v>914</v>
      </c>
      <c r="T161" s="390" t="s">
        <v>914</v>
      </c>
      <c r="U161" s="390" t="s">
        <v>914</v>
      </c>
      <c r="V161" s="465" t="s">
        <v>914</v>
      </c>
      <c r="W161" s="486" t="s">
        <v>914</v>
      </c>
      <c r="X161" s="594">
        <f t="shared" ref="X161:X181" si="245">SUM(Y161:AM161)</f>
        <v>0</v>
      </c>
      <c r="Y161" s="390">
        <v>0</v>
      </c>
      <c r="Z161" s="390">
        <v>0</v>
      </c>
      <c r="AA161" s="390">
        <v>0</v>
      </c>
      <c r="AB161" s="390" t="s">
        <v>914</v>
      </c>
      <c r="AC161" s="390" t="s">
        <v>914</v>
      </c>
      <c r="AD161" s="390" t="s">
        <v>914</v>
      </c>
      <c r="AE161" s="390" t="s">
        <v>914</v>
      </c>
      <c r="AF161" s="390" t="s">
        <v>914</v>
      </c>
      <c r="AG161" s="390" t="s">
        <v>914</v>
      </c>
      <c r="AH161" s="390" t="s">
        <v>914</v>
      </c>
      <c r="AI161" s="390" t="s">
        <v>914</v>
      </c>
      <c r="AJ161" s="390" t="s">
        <v>914</v>
      </c>
      <c r="AK161" s="390" t="s">
        <v>914</v>
      </c>
      <c r="AL161" s="390" t="s">
        <v>914</v>
      </c>
      <c r="AM161" s="465" t="s">
        <v>914</v>
      </c>
      <c r="AN161" s="519">
        <f t="shared" ref="AN161:AN181" si="246">SUM(AO161:BC161)</f>
        <v>0</v>
      </c>
      <c r="AO161" s="26">
        <v>0</v>
      </c>
      <c r="AP161" s="26">
        <v>0</v>
      </c>
      <c r="AQ161" s="26">
        <v>0</v>
      </c>
      <c r="AR161" s="32"/>
      <c r="AS161" s="32"/>
      <c r="AT161" s="32"/>
      <c r="AU161" s="32"/>
      <c r="AV161" s="32"/>
      <c r="AW161" s="32"/>
      <c r="AX161" s="32"/>
      <c r="AY161" s="32"/>
      <c r="AZ161" s="32"/>
      <c r="BA161" s="32"/>
      <c r="BB161" s="32"/>
      <c r="BC161" s="33"/>
      <c r="BD161" s="114"/>
      <c r="BE161" s="519">
        <f t="shared" ref="BE161:BE181" si="247">SUM(BF161:BT161)</f>
        <v>0</v>
      </c>
      <c r="BF161" s="26">
        <v>0</v>
      </c>
      <c r="BG161" s="26">
        <v>0</v>
      </c>
      <c r="BH161" s="26">
        <v>0</v>
      </c>
      <c r="BI161" s="32"/>
      <c r="BJ161" s="32"/>
      <c r="BK161" s="32"/>
      <c r="BL161" s="32"/>
      <c r="BM161" s="32"/>
      <c r="BN161" s="32"/>
      <c r="BO161" s="32"/>
      <c r="BP161" s="32"/>
      <c r="BQ161" s="32"/>
      <c r="BR161" s="32"/>
      <c r="BS161" s="32"/>
      <c r="BT161" s="33"/>
      <c r="BU161" s="72"/>
      <c r="BV161" s="184">
        <f t="shared" si="224"/>
        <v>0</v>
      </c>
      <c r="BW161" s="81">
        <v>0</v>
      </c>
      <c r="BX161" s="81">
        <v>0</v>
      </c>
    </row>
    <row r="162" spans="2:76" x14ac:dyDescent="0.25">
      <c r="B162" s="907"/>
      <c r="C162" s="167" t="s">
        <v>165</v>
      </c>
      <c r="D162" s="167"/>
      <c r="E162" s="898"/>
      <c r="F162" s="152" t="s">
        <v>78</v>
      </c>
      <c r="G162" s="531">
        <f t="shared" si="244"/>
        <v>0</v>
      </c>
      <c r="H162" s="390">
        <v>0</v>
      </c>
      <c r="I162" s="390">
        <v>0</v>
      </c>
      <c r="J162" s="390">
        <v>0</v>
      </c>
      <c r="K162" s="390" t="s">
        <v>914</v>
      </c>
      <c r="L162" s="390" t="s">
        <v>914</v>
      </c>
      <c r="M162" s="390" t="s">
        <v>914</v>
      </c>
      <c r="N162" s="390" t="s">
        <v>914</v>
      </c>
      <c r="O162" s="390" t="s">
        <v>914</v>
      </c>
      <c r="P162" s="390" t="s">
        <v>914</v>
      </c>
      <c r="Q162" s="390" t="s">
        <v>914</v>
      </c>
      <c r="R162" s="390" t="s">
        <v>914</v>
      </c>
      <c r="S162" s="390" t="s">
        <v>914</v>
      </c>
      <c r="T162" s="390" t="s">
        <v>914</v>
      </c>
      <c r="U162" s="390" t="s">
        <v>914</v>
      </c>
      <c r="V162" s="465" t="s">
        <v>914</v>
      </c>
      <c r="W162" s="486" t="s">
        <v>914</v>
      </c>
      <c r="X162" s="594">
        <f t="shared" si="245"/>
        <v>0</v>
      </c>
      <c r="Y162" s="390">
        <v>0</v>
      </c>
      <c r="Z162" s="390">
        <v>0</v>
      </c>
      <c r="AA162" s="390">
        <v>0</v>
      </c>
      <c r="AB162" s="390" t="s">
        <v>914</v>
      </c>
      <c r="AC162" s="390" t="s">
        <v>914</v>
      </c>
      <c r="AD162" s="390" t="s">
        <v>914</v>
      </c>
      <c r="AE162" s="390" t="s">
        <v>914</v>
      </c>
      <c r="AF162" s="390" t="s">
        <v>914</v>
      </c>
      <c r="AG162" s="390" t="s">
        <v>914</v>
      </c>
      <c r="AH162" s="390" t="s">
        <v>914</v>
      </c>
      <c r="AI162" s="390" t="s">
        <v>914</v>
      </c>
      <c r="AJ162" s="390" t="s">
        <v>914</v>
      </c>
      <c r="AK162" s="390" t="s">
        <v>914</v>
      </c>
      <c r="AL162" s="390" t="s">
        <v>914</v>
      </c>
      <c r="AM162" s="465" t="s">
        <v>914</v>
      </c>
      <c r="AN162" s="519">
        <f t="shared" si="246"/>
        <v>0</v>
      </c>
      <c r="AO162" s="26">
        <v>0</v>
      </c>
      <c r="AP162" s="26">
        <v>0</v>
      </c>
      <c r="AQ162" s="26">
        <v>0</v>
      </c>
      <c r="AR162" s="32"/>
      <c r="AS162" s="32"/>
      <c r="AT162" s="32"/>
      <c r="AU162" s="32"/>
      <c r="AV162" s="32"/>
      <c r="AW162" s="32"/>
      <c r="AX162" s="32"/>
      <c r="AY162" s="32"/>
      <c r="AZ162" s="32"/>
      <c r="BA162" s="32"/>
      <c r="BB162" s="32"/>
      <c r="BC162" s="33"/>
      <c r="BD162" s="114"/>
      <c r="BE162" s="519">
        <f t="shared" si="247"/>
        <v>0</v>
      </c>
      <c r="BF162" s="26">
        <v>0</v>
      </c>
      <c r="BG162" s="26">
        <v>0</v>
      </c>
      <c r="BH162" s="26">
        <v>0</v>
      </c>
      <c r="BI162" s="32"/>
      <c r="BJ162" s="32"/>
      <c r="BK162" s="32"/>
      <c r="BL162" s="32"/>
      <c r="BM162" s="32"/>
      <c r="BN162" s="32"/>
      <c r="BO162" s="32"/>
      <c r="BP162" s="32"/>
      <c r="BQ162" s="32"/>
      <c r="BR162" s="32"/>
      <c r="BS162" s="32"/>
      <c r="BT162" s="33"/>
      <c r="BU162" s="72"/>
      <c r="BV162" s="184">
        <f t="shared" si="224"/>
        <v>0</v>
      </c>
      <c r="BW162" s="81">
        <v>0</v>
      </c>
      <c r="BX162" s="81">
        <v>0</v>
      </c>
    </row>
    <row r="163" spans="2:76" x14ac:dyDescent="0.25">
      <c r="B163" s="907"/>
      <c r="C163" s="167" t="s">
        <v>166</v>
      </c>
      <c r="D163" s="167"/>
      <c r="E163" s="898"/>
      <c r="F163" s="152" t="s">
        <v>80</v>
      </c>
      <c r="G163" s="531">
        <f t="shared" si="244"/>
        <v>424275</v>
      </c>
      <c r="H163" s="390">
        <v>424275</v>
      </c>
      <c r="I163" s="390">
        <v>0</v>
      </c>
      <c r="J163" s="390">
        <v>0</v>
      </c>
      <c r="K163" s="390" t="s">
        <v>914</v>
      </c>
      <c r="L163" s="390" t="s">
        <v>914</v>
      </c>
      <c r="M163" s="390" t="s">
        <v>914</v>
      </c>
      <c r="N163" s="390" t="s">
        <v>914</v>
      </c>
      <c r="O163" s="390" t="s">
        <v>914</v>
      </c>
      <c r="P163" s="390" t="s">
        <v>914</v>
      </c>
      <c r="Q163" s="390" t="s">
        <v>914</v>
      </c>
      <c r="R163" s="390" t="s">
        <v>914</v>
      </c>
      <c r="S163" s="390" t="s">
        <v>914</v>
      </c>
      <c r="T163" s="390" t="s">
        <v>914</v>
      </c>
      <c r="U163" s="390" t="s">
        <v>914</v>
      </c>
      <c r="V163" s="465" t="s">
        <v>914</v>
      </c>
      <c r="W163" s="486" t="s">
        <v>914</v>
      </c>
      <c r="X163" s="594">
        <f t="shared" si="245"/>
        <v>390000</v>
      </c>
      <c r="Y163" s="390">
        <v>390000</v>
      </c>
      <c r="Z163" s="390">
        <v>0</v>
      </c>
      <c r="AA163" s="390">
        <v>0</v>
      </c>
      <c r="AB163" s="390" t="s">
        <v>914</v>
      </c>
      <c r="AC163" s="390" t="s">
        <v>914</v>
      </c>
      <c r="AD163" s="390" t="s">
        <v>914</v>
      </c>
      <c r="AE163" s="390" t="s">
        <v>914</v>
      </c>
      <c r="AF163" s="390" t="s">
        <v>914</v>
      </c>
      <c r="AG163" s="390" t="s">
        <v>914</v>
      </c>
      <c r="AH163" s="390" t="s">
        <v>914</v>
      </c>
      <c r="AI163" s="390" t="s">
        <v>914</v>
      </c>
      <c r="AJ163" s="390" t="s">
        <v>914</v>
      </c>
      <c r="AK163" s="390" t="s">
        <v>914</v>
      </c>
      <c r="AL163" s="390" t="s">
        <v>914</v>
      </c>
      <c r="AM163" s="465" t="s">
        <v>914</v>
      </c>
      <c r="AN163" s="519">
        <f t="shared" si="246"/>
        <v>390000</v>
      </c>
      <c r="AO163" s="26">
        <v>390000</v>
      </c>
      <c r="AP163" s="26">
        <v>0</v>
      </c>
      <c r="AQ163" s="26">
        <v>0</v>
      </c>
      <c r="AR163" s="32"/>
      <c r="AS163" s="32"/>
      <c r="AT163" s="32"/>
      <c r="AU163" s="32"/>
      <c r="AV163" s="32"/>
      <c r="AW163" s="32"/>
      <c r="AX163" s="32"/>
      <c r="AY163" s="32"/>
      <c r="AZ163" s="32"/>
      <c r="BA163" s="32"/>
      <c r="BB163" s="32"/>
      <c r="BC163" s="33"/>
      <c r="BD163" s="114"/>
      <c r="BE163" s="519">
        <f t="shared" si="247"/>
        <v>570000</v>
      </c>
      <c r="BF163" s="26">
        <v>570000</v>
      </c>
      <c r="BG163" s="26">
        <v>0</v>
      </c>
      <c r="BH163" s="26">
        <v>0</v>
      </c>
      <c r="BI163" s="32"/>
      <c r="BJ163" s="32"/>
      <c r="BK163" s="32"/>
      <c r="BL163" s="32"/>
      <c r="BM163" s="32"/>
      <c r="BN163" s="32"/>
      <c r="BO163" s="32"/>
      <c r="BP163" s="32"/>
      <c r="BQ163" s="32"/>
      <c r="BR163" s="32"/>
      <c r="BS163" s="32"/>
      <c r="BT163" s="33"/>
      <c r="BU163" s="72"/>
      <c r="BV163" s="184">
        <f t="shared" si="224"/>
        <v>145725</v>
      </c>
      <c r="BW163" s="81">
        <v>570000</v>
      </c>
      <c r="BX163" s="81">
        <v>570000</v>
      </c>
    </row>
    <row r="164" spans="2:76" x14ac:dyDescent="0.25">
      <c r="B164" s="907"/>
      <c r="C164" s="167" t="s">
        <v>167</v>
      </c>
      <c r="D164" s="167"/>
      <c r="E164" s="898"/>
      <c r="F164" s="152" t="s">
        <v>82</v>
      </c>
      <c r="G164" s="531">
        <f t="shared" si="244"/>
        <v>0</v>
      </c>
      <c r="H164" s="390">
        <v>0</v>
      </c>
      <c r="I164" s="390">
        <v>0</v>
      </c>
      <c r="J164" s="390">
        <v>0</v>
      </c>
      <c r="K164" s="390" t="s">
        <v>914</v>
      </c>
      <c r="L164" s="390" t="s">
        <v>914</v>
      </c>
      <c r="M164" s="390" t="s">
        <v>914</v>
      </c>
      <c r="N164" s="390" t="s">
        <v>914</v>
      </c>
      <c r="O164" s="390" t="s">
        <v>914</v>
      </c>
      <c r="P164" s="390" t="s">
        <v>914</v>
      </c>
      <c r="Q164" s="390" t="s">
        <v>914</v>
      </c>
      <c r="R164" s="390" t="s">
        <v>914</v>
      </c>
      <c r="S164" s="390" t="s">
        <v>914</v>
      </c>
      <c r="T164" s="390" t="s">
        <v>914</v>
      </c>
      <c r="U164" s="390" t="s">
        <v>914</v>
      </c>
      <c r="V164" s="465" t="s">
        <v>914</v>
      </c>
      <c r="W164" s="486" t="s">
        <v>914</v>
      </c>
      <c r="X164" s="594">
        <f t="shared" si="245"/>
        <v>0</v>
      </c>
      <c r="Y164" s="390">
        <v>0</v>
      </c>
      <c r="Z164" s="390">
        <v>0</v>
      </c>
      <c r="AA164" s="390">
        <v>0</v>
      </c>
      <c r="AB164" s="390" t="s">
        <v>914</v>
      </c>
      <c r="AC164" s="390" t="s">
        <v>914</v>
      </c>
      <c r="AD164" s="390" t="s">
        <v>914</v>
      </c>
      <c r="AE164" s="390" t="s">
        <v>914</v>
      </c>
      <c r="AF164" s="390" t="s">
        <v>914</v>
      </c>
      <c r="AG164" s="390" t="s">
        <v>914</v>
      </c>
      <c r="AH164" s="390" t="s">
        <v>914</v>
      </c>
      <c r="AI164" s="390" t="s">
        <v>914</v>
      </c>
      <c r="AJ164" s="390" t="s">
        <v>914</v>
      </c>
      <c r="AK164" s="390" t="s">
        <v>914</v>
      </c>
      <c r="AL164" s="390" t="s">
        <v>914</v>
      </c>
      <c r="AM164" s="465" t="s">
        <v>914</v>
      </c>
      <c r="AN164" s="519">
        <f t="shared" si="246"/>
        <v>0</v>
      </c>
      <c r="AO164" s="26">
        <v>0</v>
      </c>
      <c r="AP164" s="26">
        <v>0</v>
      </c>
      <c r="AQ164" s="26">
        <v>0</v>
      </c>
      <c r="AR164" s="32"/>
      <c r="AS164" s="32"/>
      <c r="AT164" s="32"/>
      <c r="AU164" s="32"/>
      <c r="AV164" s="32"/>
      <c r="AW164" s="32"/>
      <c r="AX164" s="32"/>
      <c r="AY164" s="32"/>
      <c r="AZ164" s="32"/>
      <c r="BA164" s="32"/>
      <c r="BB164" s="32"/>
      <c r="BC164" s="33"/>
      <c r="BD164" s="114"/>
      <c r="BE164" s="519">
        <f t="shared" si="247"/>
        <v>0</v>
      </c>
      <c r="BF164" s="26">
        <v>0</v>
      </c>
      <c r="BG164" s="26">
        <v>0</v>
      </c>
      <c r="BH164" s="26">
        <v>0</v>
      </c>
      <c r="BI164" s="32"/>
      <c r="BJ164" s="32"/>
      <c r="BK164" s="32"/>
      <c r="BL164" s="32"/>
      <c r="BM164" s="32"/>
      <c r="BN164" s="32"/>
      <c r="BO164" s="32"/>
      <c r="BP164" s="32"/>
      <c r="BQ164" s="32"/>
      <c r="BR164" s="32"/>
      <c r="BS164" s="32"/>
      <c r="BT164" s="33"/>
      <c r="BU164" s="72"/>
      <c r="BV164" s="184">
        <f t="shared" si="224"/>
        <v>0</v>
      </c>
      <c r="BW164" s="81">
        <v>0</v>
      </c>
      <c r="BX164" s="81">
        <v>0</v>
      </c>
    </row>
    <row r="165" spans="2:76" x14ac:dyDescent="0.25">
      <c r="B165" s="907"/>
      <c r="C165" s="167" t="s">
        <v>168</v>
      </c>
      <c r="D165" s="167"/>
      <c r="E165" s="898"/>
      <c r="F165" s="152" t="s">
        <v>84</v>
      </c>
      <c r="G165" s="531">
        <f t="shared" si="244"/>
        <v>0</v>
      </c>
      <c r="H165" s="390">
        <v>0</v>
      </c>
      <c r="I165" s="390">
        <v>0</v>
      </c>
      <c r="J165" s="390">
        <v>0</v>
      </c>
      <c r="K165" s="390" t="s">
        <v>914</v>
      </c>
      <c r="L165" s="390" t="s">
        <v>914</v>
      </c>
      <c r="M165" s="390" t="s">
        <v>914</v>
      </c>
      <c r="N165" s="390" t="s">
        <v>914</v>
      </c>
      <c r="O165" s="390" t="s">
        <v>914</v>
      </c>
      <c r="P165" s="390" t="s">
        <v>914</v>
      </c>
      <c r="Q165" s="390" t="s">
        <v>914</v>
      </c>
      <c r="R165" s="390" t="s">
        <v>914</v>
      </c>
      <c r="S165" s="390" t="s">
        <v>914</v>
      </c>
      <c r="T165" s="390" t="s">
        <v>914</v>
      </c>
      <c r="U165" s="390" t="s">
        <v>914</v>
      </c>
      <c r="V165" s="465" t="s">
        <v>914</v>
      </c>
      <c r="W165" s="486" t="s">
        <v>914</v>
      </c>
      <c r="X165" s="594">
        <f t="shared" si="245"/>
        <v>0</v>
      </c>
      <c r="Y165" s="390">
        <v>0</v>
      </c>
      <c r="Z165" s="390">
        <v>0</v>
      </c>
      <c r="AA165" s="390">
        <v>0</v>
      </c>
      <c r="AB165" s="390" t="s">
        <v>914</v>
      </c>
      <c r="AC165" s="390" t="s">
        <v>914</v>
      </c>
      <c r="AD165" s="390" t="s">
        <v>914</v>
      </c>
      <c r="AE165" s="390" t="s">
        <v>914</v>
      </c>
      <c r="AF165" s="390" t="s">
        <v>914</v>
      </c>
      <c r="AG165" s="390" t="s">
        <v>914</v>
      </c>
      <c r="AH165" s="390" t="s">
        <v>914</v>
      </c>
      <c r="AI165" s="390" t="s">
        <v>914</v>
      </c>
      <c r="AJ165" s="390" t="s">
        <v>914</v>
      </c>
      <c r="AK165" s="390" t="s">
        <v>914</v>
      </c>
      <c r="AL165" s="390" t="s">
        <v>914</v>
      </c>
      <c r="AM165" s="465" t="s">
        <v>914</v>
      </c>
      <c r="AN165" s="519">
        <f t="shared" si="246"/>
        <v>0</v>
      </c>
      <c r="AO165" s="26">
        <v>0</v>
      </c>
      <c r="AP165" s="26">
        <v>0</v>
      </c>
      <c r="AQ165" s="26">
        <v>0</v>
      </c>
      <c r="AR165" s="32"/>
      <c r="AS165" s="32"/>
      <c r="AT165" s="32"/>
      <c r="AU165" s="32"/>
      <c r="AV165" s="32"/>
      <c r="AW165" s="32"/>
      <c r="AX165" s="32"/>
      <c r="AY165" s="32"/>
      <c r="AZ165" s="32"/>
      <c r="BA165" s="32"/>
      <c r="BB165" s="32"/>
      <c r="BC165" s="33"/>
      <c r="BD165" s="114"/>
      <c r="BE165" s="519">
        <f t="shared" si="247"/>
        <v>0</v>
      </c>
      <c r="BF165" s="26">
        <v>0</v>
      </c>
      <c r="BG165" s="26">
        <v>0</v>
      </c>
      <c r="BH165" s="26">
        <v>0</v>
      </c>
      <c r="BI165" s="32"/>
      <c r="BJ165" s="32"/>
      <c r="BK165" s="32"/>
      <c r="BL165" s="32"/>
      <c r="BM165" s="32"/>
      <c r="BN165" s="32"/>
      <c r="BO165" s="32"/>
      <c r="BP165" s="32"/>
      <c r="BQ165" s="32"/>
      <c r="BR165" s="32"/>
      <c r="BS165" s="32"/>
      <c r="BT165" s="33"/>
      <c r="BU165" s="72"/>
      <c r="BV165" s="184">
        <f t="shared" si="224"/>
        <v>0</v>
      </c>
      <c r="BW165" s="81">
        <v>0</v>
      </c>
      <c r="BX165" s="81">
        <v>0</v>
      </c>
    </row>
    <row r="166" spans="2:76" x14ac:dyDescent="0.25">
      <c r="B166" s="907"/>
      <c r="C166" s="167" t="s">
        <v>169</v>
      </c>
      <c r="D166" s="167"/>
      <c r="E166" s="898"/>
      <c r="F166" s="152" t="s">
        <v>86</v>
      </c>
      <c r="G166" s="531">
        <f t="shared" si="244"/>
        <v>0</v>
      </c>
      <c r="H166" s="390">
        <v>0</v>
      </c>
      <c r="I166" s="390">
        <v>0</v>
      </c>
      <c r="J166" s="390">
        <v>0</v>
      </c>
      <c r="K166" s="390" t="s">
        <v>914</v>
      </c>
      <c r="L166" s="390" t="s">
        <v>914</v>
      </c>
      <c r="M166" s="390" t="s">
        <v>914</v>
      </c>
      <c r="N166" s="390" t="s">
        <v>914</v>
      </c>
      <c r="O166" s="390" t="s">
        <v>914</v>
      </c>
      <c r="P166" s="390" t="s">
        <v>914</v>
      </c>
      <c r="Q166" s="390" t="s">
        <v>914</v>
      </c>
      <c r="R166" s="390" t="s">
        <v>914</v>
      </c>
      <c r="S166" s="390" t="s">
        <v>914</v>
      </c>
      <c r="T166" s="390" t="s">
        <v>914</v>
      </c>
      <c r="U166" s="390" t="s">
        <v>914</v>
      </c>
      <c r="V166" s="465" t="s">
        <v>914</v>
      </c>
      <c r="W166" s="486" t="s">
        <v>914</v>
      </c>
      <c r="X166" s="594">
        <f t="shared" si="245"/>
        <v>0</v>
      </c>
      <c r="Y166" s="390">
        <v>0</v>
      </c>
      <c r="Z166" s="390">
        <v>0</v>
      </c>
      <c r="AA166" s="390">
        <v>0</v>
      </c>
      <c r="AB166" s="390" t="s">
        <v>914</v>
      </c>
      <c r="AC166" s="390" t="s">
        <v>914</v>
      </c>
      <c r="AD166" s="390" t="s">
        <v>914</v>
      </c>
      <c r="AE166" s="390" t="s">
        <v>914</v>
      </c>
      <c r="AF166" s="390" t="s">
        <v>914</v>
      </c>
      <c r="AG166" s="390" t="s">
        <v>914</v>
      </c>
      <c r="AH166" s="390" t="s">
        <v>914</v>
      </c>
      <c r="AI166" s="390" t="s">
        <v>914</v>
      </c>
      <c r="AJ166" s="390" t="s">
        <v>914</v>
      </c>
      <c r="AK166" s="390" t="s">
        <v>914</v>
      </c>
      <c r="AL166" s="390" t="s">
        <v>914</v>
      </c>
      <c r="AM166" s="465" t="s">
        <v>914</v>
      </c>
      <c r="AN166" s="519">
        <f t="shared" si="246"/>
        <v>0</v>
      </c>
      <c r="AO166" s="26">
        <v>0</v>
      </c>
      <c r="AP166" s="26">
        <v>0</v>
      </c>
      <c r="AQ166" s="26">
        <v>0</v>
      </c>
      <c r="AR166" s="32"/>
      <c r="AS166" s="32"/>
      <c r="AT166" s="32"/>
      <c r="AU166" s="32"/>
      <c r="AV166" s="32"/>
      <c r="AW166" s="32"/>
      <c r="AX166" s="32"/>
      <c r="AY166" s="32"/>
      <c r="AZ166" s="32"/>
      <c r="BA166" s="32"/>
      <c r="BB166" s="32"/>
      <c r="BC166" s="33"/>
      <c r="BD166" s="114"/>
      <c r="BE166" s="519">
        <f t="shared" si="247"/>
        <v>0</v>
      </c>
      <c r="BF166" s="26">
        <v>0</v>
      </c>
      <c r="BG166" s="26">
        <v>0</v>
      </c>
      <c r="BH166" s="26">
        <v>0</v>
      </c>
      <c r="BI166" s="32"/>
      <c r="BJ166" s="32"/>
      <c r="BK166" s="32"/>
      <c r="BL166" s="32"/>
      <c r="BM166" s="32"/>
      <c r="BN166" s="32"/>
      <c r="BO166" s="32"/>
      <c r="BP166" s="32"/>
      <c r="BQ166" s="32"/>
      <c r="BR166" s="32"/>
      <c r="BS166" s="32"/>
      <c r="BT166" s="33"/>
      <c r="BU166" s="72"/>
      <c r="BV166" s="184">
        <f t="shared" si="224"/>
        <v>0</v>
      </c>
      <c r="BW166" s="81">
        <v>0</v>
      </c>
      <c r="BX166" s="81">
        <v>0</v>
      </c>
    </row>
    <row r="167" spans="2:76" x14ac:dyDescent="0.25">
      <c r="B167" s="907"/>
      <c r="C167" s="167" t="s">
        <v>170</v>
      </c>
      <c r="D167" s="167"/>
      <c r="E167" s="898"/>
      <c r="F167" s="152" t="s">
        <v>88</v>
      </c>
      <c r="G167" s="531">
        <f t="shared" si="244"/>
        <v>0</v>
      </c>
      <c r="H167" s="390">
        <v>0</v>
      </c>
      <c r="I167" s="390">
        <v>0</v>
      </c>
      <c r="J167" s="390">
        <v>0</v>
      </c>
      <c r="K167" s="390" t="s">
        <v>914</v>
      </c>
      <c r="L167" s="390" t="s">
        <v>914</v>
      </c>
      <c r="M167" s="390" t="s">
        <v>914</v>
      </c>
      <c r="N167" s="390" t="s">
        <v>914</v>
      </c>
      <c r="O167" s="390" t="s">
        <v>914</v>
      </c>
      <c r="P167" s="390" t="s">
        <v>914</v>
      </c>
      <c r="Q167" s="390" t="s">
        <v>914</v>
      </c>
      <c r="R167" s="390" t="s">
        <v>914</v>
      </c>
      <c r="S167" s="390" t="s">
        <v>914</v>
      </c>
      <c r="T167" s="390" t="s">
        <v>914</v>
      </c>
      <c r="U167" s="390" t="s">
        <v>914</v>
      </c>
      <c r="V167" s="465" t="s">
        <v>914</v>
      </c>
      <c r="W167" s="486" t="s">
        <v>914</v>
      </c>
      <c r="X167" s="594">
        <f t="shared" si="245"/>
        <v>0</v>
      </c>
      <c r="Y167" s="390">
        <v>0</v>
      </c>
      <c r="Z167" s="390">
        <v>0</v>
      </c>
      <c r="AA167" s="390">
        <v>0</v>
      </c>
      <c r="AB167" s="390" t="s">
        <v>914</v>
      </c>
      <c r="AC167" s="390" t="s">
        <v>914</v>
      </c>
      <c r="AD167" s="390" t="s">
        <v>914</v>
      </c>
      <c r="AE167" s="390" t="s">
        <v>914</v>
      </c>
      <c r="AF167" s="390" t="s">
        <v>914</v>
      </c>
      <c r="AG167" s="390" t="s">
        <v>914</v>
      </c>
      <c r="AH167" s="390" t="s">
        <v>914</v>
      </c>
      <c r="AI167" s="390" t="s">
        <v>914</v>
      </c>
      <c r="AJ167" s="390" t="s">
        <v>914</v>
      </c>
      <c r="AK167" s="390" t="s">
        <v>914</v>
      </c>
      <c r="AL167" s="390" t="s">
        <v>914</v>
      </c>
      <c r="AM167" s="465" t="s">
        <v>914</v>
      </c>
      <c r="AN167" s="519">
        <f t="shared" si="246"/>
        <v>0</v>
      </c>
      <c r="AO167" s="26">
        <v>0</v>
      </c>
      <c r="AP167" s="26">
        <v>0</v>
      </c>
      <c r="AQ167" s="26">
        <v>0</v>
      </c>
      <c r="AR167" s="32"/>
      <c r="AS167" s="32"/>
      <c r="AT167" s="32"/>
      <c r="AU167" s="32"/>
      <c r="AV167" s="32"/>
      <c r="AW167" s="32"/>
      <c r="AX167" s="32"/>
      <c r="AY167" s="32"/>
      <c r="AZ167" s="32"/>
      <c r="BA167" s="32"/>
      <c r="BB167" s="32"/>
      <c r="BC167" s="33"/>
      <c r="BD167" s="114"/>
      <c r="BE167" s="519">
        <f t="shared" si="247"/>
        <v>0</v>
      </c>
      <c r="BF167" s="26">
        <v>0</v>
      </c>
      <c r="BG167" s="26">
        <v>0</v>
      </c>
      <c r="BH167" s="26">
        <v>0</v>
      </c>
      <c r="BI167" s="32"/>
      <c r="BJ167" s="32"/>
      <c r="BK167" s="32"/>
      <c r="BL167" s="32"/>
      <c r="BM167" s="32"/>
      <c r="BN167" s="32"/>
      <c r="BO167" s="32"/>
      <c r="BP167" s="32"/>
      <c r="BQ167" s="32"/>
      <c r="BR167" s="32"/>
      <c r="BS167" s="32"/>
      <c r="BT167" s="33"/>
      <c r="BU167" s="72"/>
      <c r="BV167" s="184">
        <f t="shared" si="224"/>
        <v>0</v>
      </c>
      <c r="BW167" s="81">
        <v>0</v>
      </c>
      <c r="BX167" s="81">
        <v>0</v>
      </c>
    </row>
    <row r="168" spans="2:76" x14ac:dyDescent="0.25">
      <c r="B168" s="907"/>
      <c r="C168" s="167" t="s">
        <v>289</v>
      </c>
      <c r="D168" s="167"/>
      <c r="E168" s="898"/>
      <c r="F168" s="152" t="s">
        <v>90</v>
      </c>
      <c r="G168" s="531">
        <f t="shared" si="244"/>
        <v>0</v>
      </c>
      <c r="H168" s="390">
        <v>0</v>
      </c>
      <c r="I168" s="390">
        <v>0</v>
      </c>
      <c r="J168" s="390">
        <v>0</v>
      </c>
      <c r="K168" s="390" t="s">
        <v>914</v>
      </c>
      <c r="L168" s="390" t="s">
        <v>914</v>
      </c>
      <c r="M168" s="390" t="s">
        <v>914</v>
      </c>
      <c r="N168" s="390" t="s">
        <v>914</v>
      </c>
      <c r="O168" s="390" t="s">
        <v>914</v>
      </c>
      <c r="P168" s="390" t="s">
        <v>914</v>
      </c>
      <c r="Q168" s="390" t="s">
        <v>914</v>
      </c>
      <c r="R168" s="390" t="s">
        <v>914</v>
      </c>
      <c r="S168" s="390" t="s">
        <v>914</v>
      </c>
      <c r="T168" s="390" t="s">
        <v>914</v>
      </c>
      <c r="U168" s="390" t="s">
        <v>914</v>
      </c>
      <c r="V168" s="465" t="s">
        <v>914</v>
      </c>
      <c r="W168" s="486" t="s">
        <v>914</v>
      </c>
      <c r="X168" s="594">
        <f t="shared" si="245"/>
        <v>0</v>
      </c>
      <c r="Y168" s="390">
        <v>0</v>
      </c>
      <c r="Z168" s="390">
        <v>0</v>
      </c>
      <c r="AA168" s="390">
        <v>0</v>
      </c>
      <c r="AB168" s="390" t="s">
        <v>914</v>
      </c>
      <c r="AC168" s="390" t="s">
        <v>914</v>
      </c>
      <c r="AD168" s="390" t="s">
        <v>914</v>
      </c>
      <c r="AE168" s="390" t="s">
        <v>914</v>
      </c>
      <c r="AF168" s="390" t="s">
        <v>914</v>
      </c>
      <c r="AG168" s="390" t="s">
        <v>914</v>
      </c>
      <c r="AH168" s="390" t="s">
        <v>914</v>
      </c>
      <c r="AI168" s="390" t="s">
        <v>914</v>
      </c>
      <c r="AJ168" s="390" t="s">
        <v>914</v>
      </c>
      <c r="AK168" s="390" t="s">
        <v>914</v>
      </c>
      <c r="AL168" s="390" t="s">
        <v>914</v>
      </c>
      <c r="AM168" s="465" t="s">
        <v>914</v>
      </c>
      <c r="AN168" s="519">
        <f t="shared" si="246"/>
        <v>0</v>
      </c>
      <c r="AO168" s="26">
        <v>0</v>
      </c>
      <c r="AP168" s="26">
        <v>0</v>
      </c>
      <c r="AQ168" s="26">
        <v>0</v>
      </c>
      <c r="AR168" s="32"/>
      <c r="AS168" s="32"/>
      <c r="AT168" s="32"/>
      <c r="AU168" s="32"/>
      <c r="AV168" s="32"/>
      <c r="AW168" s="32"/>
      <c r="AX168" s="32"/>
      <c r="AY168" s="32"/>
      <c r="AZ168" s="32"/>
      <c r="BA168" s="32"/>
      <c r="BB168" s="32"/>
      <c r="BC168" s="33"/>
      <c r="BD168" s="114"/>
      <c r="BE168" s="519">
        <f t="shared" si="247"/>
        <v>0</v>
      </c>
      <c r="BF168" s="26">
        <v>0</v>
      </c>
      <c r="BG168" s="26">
        <v>0</v>
      </c>
      <c r="BH168" s="26">
        <v>0</v>
      </c>
      <c r="BI168" s="32"/>
      <c r="BJ168" s="32"/>
      <c r="BK168" s="32"/>
      <c r="BL168" s="32"/>
      <c r="BM168" s="32"/>
      <c r="BN168" s="32"/>
      <c r="BO168" s="32"/>
      <c r="BP168" s="32"/>
      <c r="BQ168" s="32"/>
      <c r="BR168" s="32"/>
      <c r="BS168" s="32"/>
      <c r="BT168" s="33"/>
      <c r="BU168" s="72"/>
      <c r="BV168" s="184">
        <f t="shared" si="224"/>
        <v>0</v>
      </c>
      <c r="BW168" s="81">
        <v>0</v>
      </c>
      <c r="BX168" s="81">
        <v>0</v>
      </c>
    </row>
    <row r="169" spans="2:76" x14ac:dyDescent="0.25">
      <c r="B169" s="907"/>
      <c r="C169" s="167" t="s">
        <v>171</v>
      </c>
      <c r="D169" s="167"/>
      <c r="E169" s="898"/>
      <c r="F169" s="152" t="s">
        <v>92</v>
      </c>
      <c r="G169" s="531">
        <f t="shared" si="244"/>
        <v>0</v>
      </c>
      <c r="H169" s="390">
        <v>0</v>
      </c>
      <c r="I169" s="390">
        <v>0</v>
      </c>
      <c r="J169" s="390">
        <v>0</v>
      </c>
      <c r="K169" s="390" t="s">
        <v>914</v>
      </c>
      <c r="L169" s="390" t="s">
        <v>914</v>
      </c>
      <c r="M169" s="390" t="s">
        <v>914</v>
      </c>
      <c r="N169" s="390" t="s">
        <v>914</v>
      </c>
      <c r="O169" s="390" t="s">
        <v>914</v>
      </c>
      <c r="P169" s="390" t="s">
        <v>914</v>
      </c>
      <c r="Q169" s="390" t="s">
        <v>914</v>
      </c>
      <c r="R169" s="390" t="s">
        <v>914</v>
      </c>
      <c r="S169" s="390" t="s">
        <v>914</v>
      </c>
      <c r="T169" s="390" t="s">
        <v>914</v>
      </c>
      <c r="U169" s="390" t="s">
        <v>914</v>
      </c>
      <c r="V169" s="465" t="s">
        <v>914</v>
      </c>
      <c r="W169" s="486" t="s">
        <v>914</v>
      </c>
      <c r="X169" s="594">
        <f t="shared" si="245"/>
        <v>0</v>
      </c>
      <c r="Y169" s="390">
        <v>0</v>
      </c>
      <c r="Z169" s="390">
        <v>0</v>
      </c>
      <c r="AA169" s="390">
        <v>0</v>
      </c>
      <c r="AB169" s="390" t="s">
        <v>914</v>
      </c>
      <c r="AC169" s="390" t="s">
        <v>914</v>
      </c>
      <c r="AD169" s="390" t="s">
        <v>914</v>
      </c>
      <c r="AE169" s="390" t="s">
        <v>914</v>
      </c>
      <c r="AF169" s="390" t="s">
        <v>914</v>
      </c>
      <c r="AG169" s="390" t="s">
        <v>914</v>
      </c>
      <c r="AH169" s="390" t="s">
        <v>914</v>
      </c>
      <c r="AI169" s="390" t="s">
        <v>914</v>
      </c>
      <c r="AJ169" s="390" t="s">
        <v>914</v>
      </c>
      <c r="AK169" s="390" t="s">
        <v>914</v>
      </c>
      <c r="AL169" s="390" t="s">
        <v>914</v>
      </c>
      <c r="AM169" s="465" t="s">
        <v>914</v>
      </c>
      <c r="AN169" s="519">
        <f t="shared" si="246"/>
        <v>0</v>
      </c>
      <c r="AO169" s="26">
        <v>0</v>
      </c>
      <c r="AP169" s="26">
        <v>0</v>
      </c>
      <c r="AQ169" s="26">
        <v>0</v>
      </c>
      <c r="AR169" s="32"/>
      <c r="AS169" s="32"/>
      <c r="AT169" s="32"/>
      <c r="AU169" s="32"/>
      <c r="AV169" s="32"/>
      <c r="AW169" s="32"/>
      <c r="AX169" s="32"/>
      <c r="AY169" s="32"/>
      <c r="AZ169" s="32"/>
      <c r="BA169" s="32"/>
      <c r="BB169" s="32"/>
      <c r="BC169" s="33"/>
      <c r="BD169" s="114"/>
      <c r="BE169" s="519">
        <f t="shared" si="247"/>
        <v>0</v>
      </c>
      <c r="BF169" s="26">
        <v>0</v>
      </c>
      <c r="BG169" s="26">
        <v>0</v>
      </c>
      <c r="BH169" s="26">
        <v>0</v>
      </c>
      <c r="BI169" s="32"/>
      <c r="BJ169" s="32"/>
      <c r="BK169" s="32"/>
      <c r="BL169" s="32"/>
      <c r="BM169" s="32"/>
      <c r="BN169" s="32"/>
      <c r="BO169" s="32"/>
      <c r="BP169" s="32"/>
      <c r="BQ169" s="32"/>
      <c r="BR169" s="32"/>
      <c r="BS169" s="32"/>
      <c r="BT169" s="33"/>
      <c r="BU169" s="72"/>
      <c r="BV169" s="184">
        <f t="shared" si="224"/>
        <v>0</v>
      </c>
      <c r="BW169" s="81">
        <v>0</v>
      </c>
      <c r="BX169" s="81">
        <v>0</v>
      </c>
    </row>
    <row r="170" spans="2:76" ht="25.5" x14ac:dyDescent="0.25">
      <c r="B170" s="907"/>
      <c r="C170" s="167" t="s">
        <v>172</v>
      </c>
      <c r="D170" s="167"/>
      <c r="E170" s="898"/>
      <c r="F170" s="152" t="s">
        <v>62</v>
      </c>
      <c r="G170" s="531">
        <f t="shared" si="244"/>
        <v>0</v>
      </c>
      <c r="H170" s="390">
        <v>0</v>
      </c>
      <c r="I170" s="390">
        <v>0</v>
      </c>
      <c r="J170" s="390">
        <v>0</v>
      </c>
      <c r="K170" s="390" t="s">
        <v>914</v>
      </c>
      <c r="L170" s="390" t="s">
        <v>914</v>
      </c>
      <c r="M170" s="390" t="s">
        <v>914</v>
      </c>
      <c r="N170" s="390" t="s">
        <v>914</v>
      </c>
      <c r="O170" s="390" t="s">
        <v>914</v>
      </c>
      <c r="P170" s="390" t="s">
        <v>914</v>
      </c>
      <c r="Q170" s="390" t="s">
        <v>914</v>
      </c>
      <c r="R170" s="390" t="s">
        <v>914</v>
      </c>
      <c r="S170" s="390" t="s">
        <v>914</v>
      </c>
      <c r="T170" s="390" t="s">
        <v>914</v>
      </c>
      <c r="U170" s="390" t="s">
        <v>914</v>
      </c>
      <c r="V170" s="465" t="s">
        <v>914</v>
      </c>
      <c r="W170" s="486" t="s">
        <v>914</v>
      </c>
      <c r="X170" s="594">
        <f t="shared" si="245"/>
        <v>0</v>
      </c>
      <c r="Y170" s="390">
        <v>0</v>
      </c>
      <c r="Z170" s="390">
        <v>0</v>
      </c>
      <c r="AA170" s="390">
        <v>0</v>
      </c>
      <c r="AB170" s="390" t="s">
        <v>914</v>
      </c>
      <c r="AC170" s="390" t="s">
        <v>914</v>
      </c>
      <c r="AD170" s="390" t="s">
        <v>914</v>
      </c>
      <c r="AE170" s="390" t="s">
        <v>914</v>
      </c>
      <c r="AF170" s="390" t="s">
        <v>914</v>
      </c>
      <c r="AG170" s="390" t="s">
        <v>914</v>
      </c>
      <c r="AH170" s="390" t="s">
        <v>914</v>
      </c>
      <c r="AI170" s="390" t="s">
        <v>914</v>
      </c>
      <c r="AJ170" s="390" t="s">
        <v>914</v>
      </c>
      <c r="AK170" s="390" t="s">
        <v>914</v>
      </c>
      <c r="AL170" s="390" t="s">
        <v>914</v>
      </c>
      <c r="AM170" s="465" t="s">
        <v>914</v>
      </c>
      <c r="AN170" s="519">
        <f t="shared" si="246"/>
        <v>0</v>
      </c>
      <c r="AO170" s="26">
        <v>0</v>
      </c>
      <c r="AP170" s="26">
        <v>0</v>
      </c>
      <c r="AQ170" s="26">
        <v>0</v>
      </c>
      <c r="AR170" s="32"/>
      <c r="AS170" s="32"/>
      <c r="AT170" s="32"/>
      <c r="AU170" s="32"/>
      <c r="AV170" s="32"/>
      <c r="AW170" s="32"/>
      <c r="AX170" s="32"/>
      <c r="AY170" s="32"/>
      <c r="AZ170" s="32"/>
      <c r="BA170" s="32"/>
      <c r="BB170" s="32"/>
      <c r="BC170" s="33"/>
      <c r="BD170" s="114"/>
      <c r="BE170" s="519">
        <f t="shared" si="247"/>
        <v>0</v>
      </c>
      <c r="BF170" s="26">
        <v>0</v>
      </c>
      <c r="BG170" s="26">
        <v>0</v>
      </c>
      <c r="BH170" s="26">
        <v>0</v>
      </c>
      <c r="BI170" s="32"/>
      <c r="BJ170" s="32"/>
      <c r="BK170" s="32"/>
      <c r="BL170" s="32"/>
      <c r="BM170" s="32"/>
      <c r="BN170" s="32"/>
      <c r="BO170" s="32"/>
      <c r="BP170" s="32"/>
      <c r="BQ170" s="32"/>
      <c r="BR170" s="32"/>
      <c r="BS170" s="32"/>
      <c r="BT170" s="33"/>
      <c r="BU170" s="72"/>
      <c r="BV170" s="184">
        <f t="shared" si="224"/>
        <v>0</v>
      </c>
      <c r="BW170" s="81">
        <v>0</v>
      </c>
      <c r="BX170" s="81">
        <v>0</v>
      </c>
    </row>
    <row r="171" spans="2:76" x14ac:dyDescent="0.25">
      <c r="B171" s="907"/>
      <c r="C171" s="167" t="s">
        <v>173</v>
      </c>
      <c r="D171" s="167"/>
      <c r="E171" s="898"/>
      <c r="F171" s="152" t="s">
        <v>64</v>
      </c>
      <c r="G171" s="531">
        <f t="shared" si="244"/>
        <v>0</v>
      </c>
      <c r="H171" s="390">
        <v>0</v>
      </c>
      <c r="I171" s="390">
        <v>0</v>
      </c>
      <c r="J171" s="390">
        <v>0</v>
      </c>
      <c r="K171" s="390" t="s">
        <v>914</v>
      </c>
      <c r="L171" s="390" t="s">
        <v>914</v>
      </c>
      <c r="M171" s="390" t="s">
        <v>914</v>
      </c>
      <c r="N171" s="390" t="s">
        <v>914</v>
      </c>
      <c r="O171" s="390" t="s">
        <v>914</v>
      </c>
      <c r="P171" s="390" t="s">
        <v>914</v>
      </c>
      <c r="Q171" s="390" t="s">
        <v>914</v>
      </c>
      <c r="R171" s="390" t="s">
        <v>914</v>
      </c>
      <c r="S171" s="390" t="s">
        <v>914</v>
      </c>
      <c r="T171" s="390" t="s">
        <v>914</v>
      </c>
      <c r="U171" s="390" t="s">
        <v>914</v>
      </c>
      <c r="V171" s="465" t="s">
        <v>914</v>
      </c>
      <c r="W171" s="486" t="s">
        <v>914</v>
      </c>
      <c r="X171" s="594">
        <f t="shared" si="245"/>
        <v>0</v>
      </c>
      <c r="Y171" s="390">
        <v>0</v>
      </c>
      <c r="Z171" s="390">
        <v>0</v>
      </c>
      <c r="AA171" s="390">
        <v>0</v>
      </c>
      <c r="AB171" s="390" t="s">
        <v>914</v>
      </c>
      <c r="AC171" s="390" t="s">
        <v>914</v>
      </c>
      <c r="AD171" s="390" t="s">
        <v>914</v>
      </c>
      <c r="AE171" s="390" t="s">
        <v>914</v>
      </c>
      <c r="AF171" s="390" t="s">
        <v>914</v>
      </c>
      <c r="AG171" s="390" t="s">
        <v>914</v>
      </c>
      <c r="AH171" s="390" t="s">
        <v>914</v>
      </c>
      <c r="AI171" s="390" t="s">
        <v>914</v>
      </c>
      <c r="AJ171" s="390" t="s">
        <v>914</v>
      </c>
      <c r="AK171" s="390" t="s">
        <v>914</v>
      </c>
      <c r="AL171" s="390" t="s">
        <v>914</v>
      </c>
      <c r="AM171" s="465" t="s">
        <v>914</v>
      </c>
      <c r="AN171" s="519">
        <f t="shared" si="246"/>
        <v>0</v>
      </c>
      <c r="AO171" s="26">
        <v>0</v>
      </c>
      <c r="AP171" s="26">
        <v>0</v>
      </c>
      <c r="AQ171" s="26">
        <v>0</v>
      </c>
      <c r="AR171" s="32"/>
      <c r="AS171" s="32"/>
      <c r="AT171" s="32"/>
      <c r="AU171" s="32"/>
      <c r="AV171" s="32"/>
      <c r="AW171" s="32"/>
      <c r="AX171" s="32"/>
      <c r="AY171" s="32"/>
      <c r="AZ171" s="32"/>
      <c r="BA171" s="32"/>
      <c r="BB171" s="32"/>
      <c r="BC171" s="33"/>
      <c r="BD171" s="114"/>
      <c r="BE171" s="519">
        <f t="shared" si="247"/>
        <v>0</v>
      </c>
      <c r="BF171" s="26">
        <v>0</v>
      </c>
      <c r="BG171" s="26">
        <v>0</v>
      </c>
      <c r="BH171" s="26">
        <v>0</v>
      </c>
      <c r="BI171" s="32"/>
      <c r="BJ171" s="32"/>
      <c r="BK171" s="32"/>
      <c r="BL171" s="32"/>
      <c r="BM171" s="32"/>
      <c r="BN171" s="32"/>
      <c r="BO171" s="32"/>
      <c r="BP171" s="32"/>
      <c r="BQ171" s="32"/>
      <c r="BR171" s="32"/>
      <c r="BS171" s="32"/>
      <c r="BT171" s="33"/>
      <c r="BU171" s="72"/>
      <c r="BV171" s="184">
        <f t="shared" si="224"/>
        <v>0</v>
      </c>
      <c r="BW171" s="81">
        <v>0</v>
      </c>
      <c r="BX171" s="81">
        <v>0</v>
      </c>
    </row>
    <row r="172" spans="2:76" x14ac:dyDescent="0.25">
      <c r="B172" s="907"/>
      <c r="C172" s="167" t="s">
        <v>174</v>
      </c>
      <c r="D172" s="167"/>
      <c r="E172" s="898"/>
      <c r="F172" s="152" t="s">
        <v>94</v>
      </c>
      <c r="G172" s="531">
        <f t="shared" si="244"/>
        <v>0</v>
      </c>
      <c r="H172" s="390">
        <v>0</v>
      </c>
      <c r="I172" s="390">
        <v>0</v>
      </c>
      <c r="J172" s="390">
        <v>0</v>
      </c>
      <c r="K172" s="390" t="s">
        <v>914</v>
      </c>
      <c r="L172" s="390" t="s">
        <v>914</v>
      </c>
      <c r="M172" s="390" t="s">
        <v>914</v>
      </c>
      <c r="N172" s="390" t="s">
        <v>914</v>
      </c>
      <c r="O172" s="390" t="s">
        <v>914</v>
      </c>
      <c r="P172" s="390" t="s">
        <v>914</v>
      </c>
      <c r="Q172" s="390" t="s">
        <v>914</v>
      </c>
      <c r="R172" s="390" t="s">
        <v>914</v>
      </c>
      <c r="S172" s="390" t="s">
        <v>914</v>
      </c>
      <c r="T172" s="390" t="s">
        <v>914</v>
      </c>
      <c r="U172" s="390" t="s">
        <v>914</v>
      </c>
      <c r="V172" s="465" t="s">
        <v>914</v>
      </c>
      <c r="W172" s="486" t="s">
        <v>914</v>
      </c>
      <c r="X172" s="594">
        <f t="shared" si="245"/>
        <v>0</v>
      </c>
      <c r="Y172" s="390">
        <v>0</v>
      </c>
      <c r="Z172" s="390">
        <v>0</v>
      </c>
      <c r="AA172" s="390">
        <v>0</v>
      </c>
      <c r="AB172" s="390" t="s">
        <v>914</v>
      </c>
      <c r="AC172" s="390" t="s">
        <v>914</v>
      </c>
      <c r="AD172" s="390" t="s">
        <v>914</v>
      </c>
      <c r="AE172" s="390" t="s">
        <v>914</v>
      </c>
      <c r="AF172" s="390" t="s">
        <v>914</v>
      </c>
      <c r="AG172" s="390" t="s">
        <v>914</v>
      </c>
      <c r="AH172" s="390" t="s">
        <v>914</v>
      </c>
      <c r="AI172" s="390" t="s">
        <v>914</v>
      </c>
      <c r="AJ172" s="390" t="s">
        <v>914</v>
      </c>
      <c r="AK172" s="390" t="s">
        <v>914</v>
      </c>
      <c r="AL172" s="390" t="s">
        <v>914</v>
      </c>
      <c r="AM172" s="465" t="s">
        <v>914</v>
      </c>
      <c r="AN172" s="519">
        <f t="shared" si="246"/>
        <v>0</v>
      </c>
      <c r="AO172" s="26">
        <v>0</v>
      </c>
      <c r="AP172" s="26">
        <v>0</v>
      </c>
      <c r="AQ172" s="26">
        <v>0</v>
      </c>
      <c r="AR172" s="32"/>
      <c r="AS172" s="32"/>
      <c r="AT172" s="32"/>
      <c r="AU172" s="32"/>
      <c r="AV172" s="32"/>
      <c r="AW172" s="32"/>
      <c r="AX172" s="32"/>
      <c r="AY172" s="32"/>
      <c r="AZ172" s="32"/>
      <c r="BA172" s="32"/>
      <c r="BB172" s="32"/>
      <c r="BC172" s="33"/>
      <c r="BD172" s="114"/>
      <c r="BE172" s="519">
        <f t="shared" si="247"/>
        <v>0</v>
      </c>
      <c r="BF172" s="26">
        <v>0</v>
      </c>
      <c r="BG172" s="26">
        <v>0</v>
      </c>
      <c r="BH172" s="26">
        <v>0</v>
      </c>
      <c r="BI172" s="32"/>
      <c r="BJ172" s="32"/>
      <c r="BK172" s="32"/>
      <c r="BL172" s="32"/>
      <c r="BM172" s="32"/>
      <c r="BN172" s="32"/>
      <c r="BO172" s="32"/>
      <c r="BP172" s="32"/>
      <c r="BQ172" s="32"/>
      <c r="BR172" s="32"/>
      <c r="BS172" s="32"/>
      <c r="BT172" s="33"/>
      <c r="BU172" s="72"/>
      <c r="BV172" s="184">
        <f t="shared" si="224"/>
        <v>0</v>
      </c>
      <c r="BW172" s="81">
        <v>0</v>
      </c>
      <c r="BX172" s="81">
        <v>0</v>
      </c>
    </row>
    <row r="173" spans="2:76" x14ac:dyDescent="0.25">
      <c r="B173" s="907"/>
      <c r="C173" s="167" t="s">
        <v>175</v>
      </c>
      <c r="D173" s="167"/>
      <c r="E173" s="898"/>
      <c r="F173" s="152" t="s">
        <v>66</v>
      </c>
      <c r="G173" s="531">
        <f t="shared" si="244"/>
        <v>0</v>
      </c>
      <c r="H173" s="390">
        <v>0</v>
      </c>
      <c r="I173" s="390">
        <v>0</v>
      </c>
      <c r="J173" s="390">
        <v>0</v>
      </c>
      <c r="K173" s="390" t="s">
        <v>914</v>
      </c>
      <c r="L173" s="390" t="s">
        <v>914</v>
      </c>
      <c r="M173" s="390" t="s">
        <v>914</v>
      </c>
      <c r="N173" s="390" t="s">
        <v>914</v>
      </c>
      <c r="O173" s="390" t="s">
        <v>914</v>
      </c>
      <c r="P173" s="390" t="s">
        <v>914</v>
      </c>
      <c r="Q173" s="390" t="s">
        <v>914</v>
      </c>
      <c r="R173" s="390" t="s">
        <v>914</v>
      </c>
      <c r="S173" s="390" t="s">
        <v>914</v>
      </c>
      <c r="T173" s="390" t="s">
        <v>914</v>
      </c>
      <c r="U173" s="390" t="s">
        <v>914</v>
      </c>
      <c r="V173" s="465" t="s">
        <v>914</v>
      </c>
      <c r="W173" s="486" t="s">
        <v>914</v>
      </c>
      <c r="X173" s="594">
        <f t="shared" si="245"/>
        <v>0</v>
      </c>
      <c r="Y173" s="390">
        <v>0</v>
      </c>
      <c r="Z173" s="390">
        <v>0</v>
      </c>
      <c r="AA173" s="390">
        <v>0</v>
      </c>
      <c r="AB173" s="390" t="s">
        <v>914</v>
      </c>
      <c r="AC173" s="390" t="s">
        <v>914</v>
      </c>
      <c r="AD173" s="390" t="s">
        <v>914</v>
      </c>
      <c r="AE173" s="390" t="s">
        <v>914</v>
      </c>
      <c r="AF173" s="390" t="s">
        <v>914</v>
      </c>
      <c r="AG173" s="390" t="s">
        <v>914</v>
      </c>
      <c r="AH173" s="390" t="s">
        <v>914</v>
      </c>
      <c r="AI173" s="390" t="s">
        <v>914</v>
      </c>
      <c r="AJ173" s="390" t="s">
        <v>914</v>
      </c>
      <c r="AK173" s="390" t="s">
        <v>914</v>
      </c>
      <c r="AL173" s="390" t="s">
        <v>914</v>
      </c>
      <c r="AM173" s="465" t="s">
        <v>914</v>
      </c>
      <c r="AN173" s="519">
        <f t="shared" si="246"/>
        <v>0</v>
      </c>
      <c r="AO173" s="26">
        <v>0</v>
      </c>
      <c r="AP173" s="26">
        <v>0</v>
      </c>
      <c r="AQ173" s="26">
        <v>0</v>
      </c>
      <c r="AR173" s="32"/>
      <c r="AS173" s="32"/>
      <c r="AT173" s="32"/>
      <c r="AU173" s="32"/>
      <c r="AV173" s="32"/>
      <c r="AW173" s="32"/>
      <c r="AX173" s="32"/>
      <c r="AY173" s="32"/>
      <c r="AZ173" s="32"/>
      <c r="BA173" s="32"/>
      <c r="BB173" s="32"/>
      <c r="BC173" s="33"/>
      <c r="BD173" s="114"/>
      <c r="BE173" s="519">
        <f t="shared" si="247"/>
        <v>0</v>
      </c>
      <c r="BF173" s="26">
        <v>0</v>
      </c>
      <c r="BG173" s="26">
        <v>0</v>
      </c>
      <c r="BH173" s="26">
        <v>0</v>
      </c>
      <c r="BI173" s="32"/>
      <c r="BJ173" s="32"/>
      <c r="BK173" s="32"/>
      <c r="BL173" s="32"/>
      <c r="BM173" s="32"/>
      <c r="BN173" s="32"/>
      <c r="BO173" s="32"/>
      <c r="BP173" s="32"/>
      <c r="BQ173" s="32"/>
      <c r="BR173" s="32"/>
      <c r="BS173" s="32"/>
      <c r="BT173" s="33"/>
      <c r="BU173" s="72"/>
      <c r="BV173" s="184">
        <f t="shared" si="224"/>
        <v>0</v>
      </c>
      <c r="BW173" s="81">
        <v>0</v>
      </c>
      <c r="BX173" s="81">
        <v>0</v>
      </c>
    </row>
    <row r="174" spans="2:76" x14ac:dyDescent="0.25">
      <c r="B174" s="907"/>
      <c r="C174" s="167" t="s">
        <v>176</v>
      </c>
      <c r="D174" s="167"/>
      <c r="E174" s="898"/>
      <c r="F174" s="152" t="s">
        <v>68</v>
      </c>
      <c r="G174" s="531">
        <f t="shared" si="244"/>
        <v>0</v>
      </c>
      <c r="H174" s="390">
        <v>0</v>
      </c>
      <c r="I174" s="390">
        <v>0</v>
      </c>
      <c r="J174" s="390">
        <v>0</v>
      </c>
      <c r="K174" s="390" t="s">
        <v>914</v>
      </c>
      <c r="L174" s="390" t="s">
        <v>914</v>
      </c>
      <c r="M174" s="390" t="s">
        <v>914</v>
      </c>
      <c r="N174" s="390" t="s">
        <v>914</v>
      </c>
      <c r="O174" s="390" t="s">
        <v>914</v>
      </c>
      <c r="P174" s="390" t="s">
        <v>914</v>
      </c>
      <c r="Q174" s="390" t="s">
        <v>914</v>
      </c>
      <c r="R174" s="390" t="s">
        <v>914</v>
      </c>
      <c r="S174" s="390" t="s">
        <v>914</v>
      </c>
      <c r="T174" s="390" t="s">
        <v>914</v>
      </c>
      <c r="U174" s="390" t="s">
        <v>914</v>
      </c>
      <c r="V174" s="465" t="s">
        <v>914</v>
      </c>
      <c r="W174" s="486" t="s">
        <v>914</v>
      </c>
      <c r="X174" s="594">
        <f t="shared" si="245"/>
        <v>0</v>
      </c>
      <c r="Y174" s="390">
        <v>0</v>
      </c>
      <c r="Z174" s="390">
        <v>0</v>
      </c>
      <c r="AA174" s="390">
        <v>0</v>
      </c>
      <c r="AB174" s="390" t="s">
        <v>914</v>
      </c>
      <c r="AC174" s="390" t="s">
        <v>914</v>
      </c>
      <c r="AD174" s="390" t="s">
        <v>914</v>
      </c>
      <c r="AE174" s="390" t="s">
        <v>914</v>
      </c>
      <c r="AF174" s="390" t="s">
        <v>914</v>
      </c>
      <c r="AG174" s="390" t="s">
        <v>914</v>
      </c>
      <c r="AH174" s="390" t="s">
        <v>914</v>
      </c>
      <c r="AI174" s="390" t="s">
        <v>914</v>
      </c>
      <c r="AJ174" s="390" t="s">
        <v>914</v>
      </c>
      <c r="AK174" s="390" t="s">
        <v>914</v>
      </c>
      <c r="AL174" s="390" t="s">
        <v>914</v>
      </c>
      <c r="AM174" s="465" t="s">
        <v>914</v>
      </c>
      <c r="AN174" s="519">
        <f t="shared" si="246"/>
        <v>0</v>
      </c>
      <c r="AO174" s="26">
        <v>0</v>
      </c>
      <c r="AP174" s="26">
        <v>0</v>
      </c>
      <c r="AQ174" s="26">
        <v>0</v>
      </c>
      <c r="AR174" s="32"/>
      <c r="AS174" s="32"/>
      <c r="AT174" s="32"/>
      <c r="AU174" s="32"/>
      <c r="AV174" s="32"/>
      <c r="AW174" s="32"/>
      <c r="AX174" s="32"/>
      <c r="AY174" s="32"/>
      <c r="AZ174" s="32"/>
      <c r="BA174" s="32"/>
      <c r="BB174" s="32"/>
      <c r="BC174" s="33"/>
      <c r="BD174" s="114"/>
      <c r="BE174" s="519">
        <f t="shared" si="247"/>
        <v>0</v>
      </c>
      <c r="BF174" s="26">
        <v>0</v>
      </c>
      <c r="BG174" s="26">
        <v>0</v>
      </c>
      <c r="BH174" s="26">
        <v>0</v>
      </c>
      <c r="BI174" s="32"/>
      <c r="BJ174" s="32"/>
      <c r="BK174" s="32"/>
      <c r="BL174" s="32"/>
      <c r="BM174" s="32"/>
      <c r="BN174" s="32"/>
      <c r="BO174" s="32"/>
      <c r="BP174" s="32"/>
      <c r="BQ174" s="32"/>
      <c r="BR174" s="32"/>
      <c r="BS174" s="32"/>
      <c r="BT174" s="33"/>
      <c r="BU174" s="72"/>
      <c r="BV174" s="184">
        <f t="shared" si="224"/>
        <v>0</v>
      </c>
      <c r="BW174" s="81">
        <v>0</v>
      </c>
      <c r="BX174" s="81">
        <v>0</v>
      </c>
    </row>
    <row r="175" spans="2:76" x14ac:dyDescent="0.25">
      <c r="B175" s="907"/>
      <c r="C175" s="167" t="s">
        <v>177</v>
      </c>
      <c r="D175" s="167"/>
      <c r="E175" s="898"/>
      <c r="F175" s="152" t="s">
        <v>70</v>
      </c>
      <c r="G175" s="531">
        <f t="shared" si="244"/>
        <v>0</v>
      </c>
      <c r="H175" s="390">
        <v>0</v>
      </c>
      <c r="I175" s="390">
        <v>0</v>
      </c>
      <c r="J175" s="390">
        <v>0</v>
      </c>
      <c r="K175" s="390" t="s">
        <v>914</v>
      </c>
      <c r="L175" s="390" t="s">
        <v>914</v>
      </c>
      <c r="M175" s="390" t="s">
        <v>914</v>
      </c>
      <c r="N175" s="390" t="s">
        <v>914</v>
      </c>
      <c r="O175" s="390" t="s">
        <v>914</v>
      </c>
      <c r="P175" s="390" t="s">
        <v>914</v>
      </c>
      <c r="Q175" s="390" t="s">
        <v>914</v>
      </c>
      <c r="R175" s="390" t="s">
        <v>914</v>
      </c>
      <c r="S175" s="390" t="s">
        <v>914</v>
      </c>
      <c r="T175" s="390" t="s">
        <v>914</v>
      </c>
      <c r="U175" s="390" t="s">
        <v>914</v>
      </c>
      <c r="V175" s="465" t="s">
        <v>914</v>
      </c>
      <c r="W175" s="486" t="s">
        <v>914</v>
      </c>
      <c r="X175" s="594">
        <f t="shared" si="245"/>
        <v>0</v>
      </c>
      <c r="Y175" s="390">
        <v>0</v>
      </c>
      <c r="Z175" s="390">
        <v>0</v>
      </c>
      <c r="AA175" s="390">
        <v>0</v>
      </c>
      <c r="AB175" s="390" t="s">
        <v>914</v>
      </c>
      <c r="AC175" s="390" t="s">
        <v>914</v>
      </c>
      <c r="AD175" s="390" t="s">
        <v>914</v>
      </c>
      <c r="AE175" s="390" t="s">
        <v>914</v>
      </c>
      <c r="AF175" s="390" t="s">
        <v>914</v>
      </c>
      <c r="AG175" s="390" t="s">
        <v>914</v>
      </c>
      <c r="AH175" s="390" t="s">
        <v>914</v>
      </c>
      <c r="AI175" s="390" t="s">
        <v>914</v>
      </c>
      <c r="AJ175" s="390" t="s">
        <v>914</v>
      </c>
      <c r="AK175" s="390" t="s">
        <v>914</v>
      </c>
      <c r="AL175" s="390" t="s">
        <v>914</v>
      </c>
      <c r="AM175" s="465" t="s">
        <v>914</v>
      </c>
      <c r="AN175" s="519">
        <f t="shared" si="246"/>
        <v>0</v>
      </c>
      <c r="AO175" s="26">
        <v>0</v>
      </c>
      <c r="AP175" s="26">
        <v>0</v>
      </c>
      <c r="AQ175" s="26">
        <v>0</v>
      </c>
      <c r="AR175" s="32"/>
      <c r="AS175" s="32"/>
      <c r="AT175" s="32"/>
      <c r="AU175" s="32"/>
      <c r="AV175" s="32"/>
      <c r="AW175" s="32"/>
      <c r="AX175" s="32"/>
      <c r="AY175" s="32"/>
      <c r="AZ175" s="32"/>
      <c r="BA175" s="32"/>
      <c r="BB175" s="32"/>
      <c r="BC175" s="33"/>
      <c r="BD175" s="114"/>
      <c r="BE175" s="519">
        <f t="shared" si="247"/>
        <v>0</v>
      </c>
      <c r="BF175" s="26">
        <v>0</v>
      </c>
      <c r="BG175" s="26">
        <v>0</v>
      </c>
      <c r="BH175" s="26">
        <v>0</v>
      </c>
      <c r="BI175" s="32"/>
      <c r="BJ175" s="32"/>
      <c r="BK175" s="32"/>
      <c r="BL175" s="32"/>
      <c r="BM175" s="32"/>
      <c r="BN175" s="32"/>
      <c r="BO175" s="32"/>
      <c r="BP175" s="32"/>
      <c r="BQ175" s="32"/>
      <c r="BR175" s="32"/>
      <c r="BS175" s="32"/>
      <c r="BT175" s="33"/>
      <c r="BU175" s="72"/>
      <c r="BV175" s="184">
        <f t="shared" si="224"/>
        <v>0</v>
      </c>
      <c r="BW175" s="81">
        <v>0</v>
      </c>
      <c r="BX175" s="81">
        <v>0</v>
      </c>
    </row>
    <row r="176" spans="2:76" x14ac:dyDescent="0.25">
      <c r="B176" s="907"/>
      <c r="C176" s="167" t="s">
        <v>178</v>
      </c>
      <c r="D176" s="167"/>
      <c r="E176" s="898"/>
      <c r="F176" s="152" t="s">
        <v>72</v>
      </c>
      <c r="G176" s="531">
        <f t="shared" si="244"/>
        <v>0</v>
      </c>
      <c r="H176" s="390">
        <v>0</v>
      </c>
      <c r="I176" s="390">
        <v>0</v>
      </c>
      <c r="J176" s="390">
        <v>0</v>
      </c>
      <c r="K176" s="390" t="s">
        <v>914</v>
      </c>
      <c r="L176" s="390" t="s">
        <v>914</v>
      </c>
      <c r="M176" s="390" t="s">
        <v>914</v>
      </c>
      <c r="N176" s="390" t="s">
        <v>914</v>
      </c>
      <c r="O176" s="390" t="s">
        <v>914</v>
      </c>
      <c r="P176" s="390" t="s">
        <v>914</v>
      </c>
      <c r="Q176" s="390" t="s">
        <v>914</v>
      </c>
      <c r="R176" s="390" t="s">
        <v>914</v>
      </c>
      <c r="S176" s="390" t="s">
        <v>914</v>
      </c>
      <c r="T176" s="390" t="s">
        <v>914</v>
      </c>
      <c r="U176" s="390" t="s">
        <v>914</v>
      </c>
      <c r="V176" s="465" t="s">
        <v>914</v>
      </c>
      <c r="W176" s="486" t="s">
        <v>914</v>
      </c>
      <c r="X176" s="594">
        <f t="shared" si="245"/>
        <v>0</v>
      </c>
      <c r="Y176" s="390">
        <v>0</v>
      </c>
      <c r="Z176" s="390">
        <v>0</v>
      </c>
      <c r="AA176" s="390">
        <v>0</v>
      </c>
      <c r="AB176" s="390" t="s">
        <v>914</v>
      </c>
      <c r="AC176" s="390" t="s">
        <v>914</v>
      </c>
      <c r="AD176" s="390" t="s">
        <v>914</v>
      </c>
      <c r="AE176" s="390" t="s">
        <v>914</v>
      </c>
      <c r="AF176" s="390" t="s">
        <v>914</v>
      </c>
      <c r="AG176" s="390" t="s">
        <v>914</v>
      </c>
      <c r="AH176" s="390" t="s">
        <v>914</v>
      </c>
      <c r="AI176" s="390" t="s">
        <v>914</v>
      </c>
      <c r="AJ176" s="390" t="s">
        <v>914</v>
      </c>
      <c r="AK176" s="390" t="s">
        <v>914</v>
      </c>
      <c r="AL176" s="390" t="s">
        <v>914</v>
      </c>
      <c r="AM176" s="465" t="s">
        <v>914</v>
      </c>
      <c r="AN176" s="519">
        <f t="shared" si="246"/>
        <v>0</v>
      </c>
      <c r="AO176" s="26">
        <v>0</v>
      </c>
      <c r="AP176" s="26">
        <v>0</v>
      </c>
      <c r="AQ176" s="26">
        <v>0</v>
      </c>
      <c r="AR176" s="32"/>
      <c r="AS176" s="32"/>
      <c r="AT176" s="32"/>
      <c r="AU176" s="32"/>
      <c r="AV176" s="32"/>
      <c r="AW176" s="32"/>
      <c r="AX176" s="32"/>
      <c r="AY176" s="32"/>
      <c r="AZ176" s="32"/>
      <c r="BA176" s="32"/>
      <c r="BB176" s="32"/>
      <c r="BC176" s="33"/>
      <c r="BD176" s="114"/>
      <c r="BE176" s="519">
        <f t="shared" si="247"/>
        <v>0</v>
      </c>
      <c r="BF176" s="26">
        <v>0</v>
      </c>
      <c r="BG176" s="26">
        <v>0</v>
      </c>
      <c r="BH176" s="26">
        <v>0</v>
      </c>
      <c r="BI176" s="32"/>
      <c r="BJ176" s="32"/>
      <c r="BK176" s="32"/>
      <c r="BL176" s="32"/>
      <c r="BM176" s="32"/>
      <c r="BN176" s="32"/>
      <c r="BO176" s="32"/>
      <c r="BP176" s="32"/>
      <c r="BQ176" s="32"/>
      <c r="BR176" s="32"/>
      <c r="BS176" s="32"/>
      <c r="BT176" s="33"/>
      <c r="BU176" s="72"/>
      <c r="BV176" s="184">
        <f t="shared" si="224"/>
        <v>0</v>
      </c>
      <c r="BW176" s="81">
        <v>0</v>
      </c>
      <c r="BX176" s="81">
        <v>0</v>
      </c>
    </row>
    <row r="177" spans="2:76" x14ac:dyDescent="0.25">
      <c r="B177" s="907"/>
      <c r="C177" s="167" t="s">
        <v>179</v>
      </c>
      <c r="D177" s="167"/>
      <c r="E177" s="898"/>
      <c r="F177" s="152" t="s">
        <v>74</v>
      </c>
      <c r="G177" s="531">
        <f t="shared" si="244"/>
        <v>0</v>
      </c>
      <c r="H177" s="390">
        <v>0</v>
      </c>
      <c r="I177" s="390">
        <v>0</v>
      </c>
      <c r="J177" s="390">
        <v>0</v>
      </c>
      <c r="K177" s="390" t="s">
        <v>914</v>
      </c>
      <c r="L177" s="390" t="s">
        <v>914</v>
      </c>
      <c r="M177" s="390" t="s">
        <v>914</v>
      </c>
      <c r="N177" s="390" t="s">
        <v>914</v>
      </c>
      <c r="O177" s="390" t="s">
        <v>914</v>
      </c>
      <c r="P177" s="390" t="s">
        <v>914</v>
      </c>
      <c r="Q177" s="390" t="s">
        <v>914</v>
      </c>
      <c r="R177" s="390" t="s">
        <v>914</v>
      </c>
      <c r="S177" s="390" t="s">
        <v>914</v>
      </c>
      <c r="T177" s="390" t="s">
        <v>914</v>
      </c>
      <c r="U177" s="390" t="s">
        <v>914</v>
      </c>
      <c r="V177" s="465" t="s">
        <v>914</v>
      </c>
      <c r="W177" s="486" t="s">
        <v>914</v>
      </c>
      <c r="X177" s="594">
        <f t="shared" si="245"/>
        <v>0</v>
      </c>
      <c r="Y177" s="390">
        <v>0</v>
      </c>
      <c r="Z177" s="390">
        <v>0</v>
      </c>
      <c r="AA177" s="390">
        <v>0</v>
      </c>
      <c r="AB177" s="390" t="s">
        <v>914</v>
      </c>
      <c r="AC177" s="390" t="s">
        <v>914</v>
      </c>
      <c r="AD177" s="390" t="s">
        <v>914</v>
      </c>
      <c r="AE177" s="390" t="s">
        <v>914</v>
      </c>
      <c r="AF177" s="390" t="s">
        <v>914</v>
      </c>
      <c r="AG177" s="390" t="s">
        <v>914</v>
      </c>
      <c r="AH177" s="390" t="s">
        <v>914</v>
      </c>
      <c r="AI177" s="390" t="s">
        <v>914</v>
      </c>
      <c r="AJ177" s="390" t="s">
        <v>914</v>
      </c>
      <c r="AK177" s="390" t="s">
        <v>914</v>
      </c>
      <c r="AL177" s="390" t="s">
        <v>914</v>
      </c>
      <c r="AM177" s="465" t="s">
        <v>914</v>
      </c>
      <c r="AN177" s="519">
        <f t="shared" si="246"/>
        <v>0</v>
      </c>
      <c r="AO177" s="26">
        <v>0</v>
      </c>
      <c r="AP177" s="26">
        <v>0</v>
      </c>
      <c r="AQ177" s="26">
        <v>0</v>
      </c>
      <c r="AR177" s="32"/>
      <c r="AS177" s="32"/>
      <c r="AT177" s="32"/>
      <c r="AU177" s="32"/>
      <c r="AV177" s="32"/>
      <c r="AW177" s="32"/>
      <c r="AX177" s="32"/>
      <c r="AY177" s="32"/>
      <c r="AZ177" s="32"/>
      <c r="BA177" s="32"/>
      <c r="BB177" s="32"/>
      <c r="BC177" s="33"/>
      <c r="BD177" s="114"/>
      <c r="BE177" s="519">
        <f t="shared" si="247"/>
        <v>0</v>
      </c>
      <c r="BF177" s="26">
        <v>0</v>
      </c>
      <c r="BG177" s="26">
        <v>0</v>
      </c>
      <c r="BH177" s="26">
        <v>0</v>
      </c>
      <c r="BI177" s="32"/>
      <c r="BJ177" s="32"/>
      <c r="BK177" s="32"/>
      <c r="BL177" s="32"/>
      <c r="BM177" s="32"/>
      <c r="BN177" s="32"/>
      <c r="BO177" s="32"/>
      <c r="BP177" s="32"/>
      <c r="BQ177" s="32"/>
      <c r="BR177" s="32"/>
      <c r="BS177" s="32"/>
      <c r="BT177" s="33"/>
      <c r="BU177" s="72"/>
      <c r="BV177" s="184">
        <f t="shared" si="224"/>
        <v>0</v>
      </c>
      <c r="BW177" s="81">
        <v>0</v>
      </c>
      <c r="BX177" s="81">
        <v>0</v>
      </c>
    </row>
    <row r="178" spans="2:76" x14ac:dyDescent="0.25">
      <c r="B178" s="907"/>
      <c r="C178" s="167" t="s">
        <v>180</v>
      </c>
      <c r="D178" s="167"/>
      <c r="E178" s="898"/>
      <c r="F178" s="152" t="s">
        <v>76</v>
      </c>
      <c r="G178" s="531">
        <f t="shared" si="244"/>
        <v>0</v>
      </c>
      <c r="H178" s="390">
        <v>0</v>
      </c>
      <c r="I178" s="390">
        <v>0</v>
      </c>
      <c r="J178" s="390">
        <v>0</v>
      </c>
      <c r="K178" s="390" t="s">
        <v>914</v>
      </c>
      <c r="L178" s="390" t="s">
        <v>914</v>
      </c>
      <c r="M178" s="390" t="s">
        <v>914</v>
      </c>
      <c r="N178" s="390" t="s">
        <v>914</v>
      </c>
      <c r="O178" s="390" t="s">
        <v>914</v>
      </c>
      <c r="P178" s="390" t="s">
        <v>914</v>
      </c>
      <c r="Q178" s="390" t="s">
        <v>914</v>
      </c>
      <c r="R178" s="390" t="s">
        <v>914</v>
      </c>
      <c r="S178" s="390" t="s">
        <v>914</v>
      </c>
      <c r="T178" s="390" t="s">
        <v>914</v>
      </c>
      <c r="U178" s="390" t="s">
        <v>914</v>
      </c>
      <c r="V178" s="465" t="s">
        <v>914</v>
      </c>
      <c r="W178" s="486" t="s">
        <v>914</v>
      </c>
      <c r="X178" s="594">
        <f t="shared" si="245"/>
        <v>0</v>
      </c>
      <c r="Y178" s="390">
        <v>0</v>
      </c>
      <c r="Z178" s="390">
        <v>0</v>
      </c>
      <c r="AA178" s="390">
        <v>0</v>
      </c>
      <c r="AB178" s="390" t="s">
        <v>914</v>
      </c>
      <c r="AC178" s="390" t="s">
        <v>914</v>
      </c>
      <c r="AD178" s="390" t="s">
        <v>914</v>
      </c>
      <c r="AE178" s="390" t="s">
        <v>914</v>
      </c>
      <c r="AF178" s="390" t="s">
        <v>914</v>
      </c>
      <c r="AG178" s="390" t="s">
        <v>914</v>
      </c>
      <c r="AH178" s="390" t="s">
        <v>914</v>
      </c>
      <c r="AI178" s="390" t="s">
        <v>914</v>
      </c>
      <c r="AJ178" s="390" t="s">
        <v>914</v>
      </c>
      <c r="AK178" s="390" t="s">
        <v>914</v>
      </c>
      <c r="AL178" s="390" t="s">
        <v>914</v>
      </c>
      <c r="AM178" s="465" t="s">
        <v>914</v>
      </c>
      <c r="AN178" s="519">
        <f t="shared" si="246"/>
        <v>0</v>
      </c>
      <c r="AO178" s="26">
        <v>0</v>
      </c>
      <c r="AP178" s="26">
        <v>0</v>
      </c>
      <c r="AQ178" s="26">
        <v>0</v>
      </c>
      <c r="AR178" s="32"/>
      <c r="AS178" s="32"/>
      <c r="AT178" s="32"/>
      <c r="AU178" s="32"/>
      <c r="AV178" s="32"/>
      <c r="AW178" s="32"/>
      <c r="AX178" s="32"/>
      <c r="AY178" s="32"/>
      <c r="AZ178" s="32"/>
      <c r="BA178" s="32"/>
      <c r="BB178" s="32"/>
      <c r="BC178" s="33"/>
      <c r="BD178" s="114"/>
      <c r="BE178" s="519">
        <f t="shared" si="247"/>
        <v>0</v>
      </c>
      <c r="BF178" s="26">
        <v>0</v>
      </c>
      <c r="BG178" s="26">
        <v>0</v>
      </c>
      <c r="BH178" s="26">
        <v>0</v>
      </c>
      <c r="BI178" s="32"/>
      <c r="BJ178" s="32"/>
      <c r="BK178" s="32"/>
      <c r="BL178" s="32"/>
      <c r="BM178" s="32"/>
      <c r="BN178" s="32"/>
      <c r="BO178" s="32"/>
      <c r="BP178" s="32"/>
      <c r="BQ178" s="32"/>
      <c r="BR178" s="32"/>
      <c r="BS178" s="32"/>
      <c r="BT178" s="33"/>
      <c r="BU178" s="72"/>
      <c r="BV178" s="184">
        <f t="shared" si="224"/>
        <v>0</v>
      </c>
      <c r="BW178" s="81">
        <v>0</v>
      </c>
      <c r="BX178" s="81">
        <v>0</v>
      </c>
    </row>
    <row r="179" spans="2:76" x14ac:dyDescent="0.25">
      <c r="B179" s="907"/>
      <c r="C179" s="167" t="s">
        <v>181</v>
      </c>
      <c r="D179" s="167"/>
      <c r="E179" s="898"/>
      <c r="F179" s="152" t="s">
        <v>58</v>
      </c>
      <c r="G179" s="531">
        <f t="shared" si="244"/>
        <v>0</v>
      </c>
      <c r="H179" s="390">
        <v>0</v>
      </c>
      <c r="I179" s="390">
        <v>0</v>
      </c>
      <c r="J179" s="390">
        <v>0</v>
      </c>
      <c r="K179" s="390" t="s">
        <v>914</v>
      </c>
      <c r="L179" s="390" t="s">
        <v>914</v>
      </c>
      <c r="M179" s="390" t="s">
        <v>914</v>
      </c>
      <c r="N179" s="390" t="s">
        <v>914</v>
      </c>
      <c r="O179" s="390" t="s">
        <v>914</v>
      </c>
      <c r="P179" s="390" t="s">
        <v>914</v>
      </c>
      <c r="Q179" s="390" t="s">
        <v>914</v>
      </c>
      <c r="R179" s="390" t="s">
        <v>914</v>
      </c>
      <c r="S179" s="390" t="s">
        <v>914</v>
      </c>
      <c r="T179" s="390" t="s">
        <v>914</v>
      </c>
      <c r="U179" s="390" t="s">
        <v>914</v>
      </c>
      <c r="V179" s="465" t="s">
        <v>914</v>
      </c>
      <c r="W179" s="486" t="s">
        <v>914</v>
      </c>
      <c r="X179" s="594">
        <f t="shared" si="245"/>
        <v>0</v>
      </c>
      <c r="Y179" s="390">
        <v>0</v>
      </c>
      <c r="Z179" s="390">
        <v>0</v>
      </c>
      <c r="AA179" s="390">
        <v>0</v>
      </c>
      <c r="AB179" s="390" t="s">
        <v>914</v>
      </c>
      <c r="AC179" s="390" t="s">
        <v>914</v>
      </c>
      <c r="AD179" s="390" t="s">
        <v>914</v>
      </c>
      <c r="AE179" s="390" t="s">
        <v>914</v>
      </c>
      <c r="AF179" s="390" t="s">
        <v>914</v>
      </c>
      <c r="AG179" s="390" t="s">
        <v>914</v>
      </c>
      <c r="AH179" s="390" t="s">
        <v>914</v>
      </c>
      <c r="AI179" s="390" t="s">
        <v>914</v>
      </c>
      <c r="AJ179" s="390" t="s">
        <v>914</v>
      </c>
      <c r="AK179" s="390" t="s">
        <v>914</v>
      </c>
      <c r="AL179" s="390" t="s">
        <v>914</v>
      </c>
      <c r="AM179" s="465" t="s">
        <v>914</v>
      </c>
      <c r="AN179" s="519">
        <f t="shared" si="246"/>
        <v>0</v>
      </c>
      <c r="AO179" s="26">
        <v>0</v>
      </c>
      <c r="AP179" s="26">
        <v>0</v>
      </c>
      <c r="AQ179" s="26">
        <v>0</v>
      </c>
      <c r="AR179" s="32"/>
      <c r="AS179" s="32"/>
      <c r="AT179" s="32"/>
      <c r="AU179" s="32"/>
      <c r="AV179" s="32"/>
      <c r="AW179" s="32"/>
      <c r="AX179" s="32"/>
      <c r="AY179" s="32"/>
      <c r="AZ179" s="32"/>
      <c r="BA179" s="32"/>
      <c r="BB179" s="32"/>
      <c r="BC179" s="33"/>
      <c r="BD179" s="114"/>
      <c r="BE179" s="519">
        <f t="shared" si="247"/>
        <v>0</v>
      </c>
      <c r="BF179" s="26">
        <v>0</v>
      </c>
      <c r="BG179" s="26">
        <v>0</v>
      </c>
      <c r="BH179" s="26">
        <v>0</v>
      </c>
      <c r="BI179" s="32"/>
      <c r="BJ179" s="32"/>
      <c r="BK179" s="32"/>
      <c r="BL179" s="32"/>
      <c r="BM179" s="32"/>
      <c r="BN179" s="32"/>
      <c r="BO179" s="32"/>
      <c r="BP179" s="32"/>
      <c r="BQ179" s="32"/>
      <c r="BR179" s="32"/>
      <c r="BS179" s="32"/>
      <c r="BT179" s="33"/>
      <c r="BU179" s="72"/>
      <c r="BV179" s="184">
        <f t="shared" si="224"/>
        <v>0</v>
      </c>
      <c r="BW179" s="81">
        <v>0</v>
      </c>
      <c r="BX179" s="81">
        <v>0</v>
      </c>
    </row>
    <row r="180" spans="2:76" x14ac:dyDescent="0.25">
      <c r="B180" s="907"/>
      <c r="C180" s="167" t="s">
        <v>182</v>
      </c>
      <c r="D180" s="167"/>
      <c r="E180" s="898"/>
      <c r="F180" s="152" t="s">
        <v>60</v>
      </c>
      <c r="G180" s="531">
        <f t="shared" si="244"/>
        <v>0</v>
      </c>
      <c r="H180" s="390">
        <v>0</v>
      </c>
      <c r="I180" s="390">
        <v>0</v>
      </c>
      <c r="J180" s="390">
        <v>0</v>
      </c>
      <c r="K180" s="390" t="s">
        <v>914</v>
      </c>
      <c r="L180" s="390" t="s">
        <v>914</v>
      </c>
      <c r="M180" s="390" t="s">
        <v>914</v>
      </c>
      <c r="N180" s="390" t="s">
        <v>914</v>
      </c>
      <c r="O180" s="390" t="s">
        <v>914</v>
      </c>
      <c r="P180" s="390" t="s">
        <v>914</v>
      </c>
      <c r="Q180" s="390" t="s">
        <v>914</v>
      </c>
      <c r="R180" s="390" t="s">
        <v>914</v>
      </c>
      <c r="S180" s="390" t="s">
        <v>914</v>
      </c>
      <c r="T180" s="390" t="s">
        <v>914</v>
      </c>
      <c r="U180" s="390" t="s">
        <v>914</v>
      </c>
      <c r="V180" s="465" t="s">
        <v>914</v>
      </c>
      <c r="W180" s="486" t="s">
        <v>914</v>
      </c>
      <c r="X180" s="594">
        <f t="shared" si="245"/>
        <v>0</v>
      </c>
      <c r="Y180" s="390">
        <v>0</v>
      </c>
      <c r="Z180" s="390">
        <v>0</v>
      </c>
      <c r="AA180" s="390">
        <v>0</v>
      </c>
      <c r="AB180" s="390" t="s">
        <v>914</v>
      </c>
      <c r="AC180" s="390" t="s">
        <v>914</v>
      </c>
      <c r="AD180" s="390" t="s">
        <v>914</v>
      </c>
      <c r="AE180" s="390" t="s">
        <v>914</v>
      </c>
      <c r="AF180" s="390" t="s">
        <v>914</v>
      </c>
      <c r="AG180" s="390" t="s">
        <v>914</v>
      </c>
      <c r="AH180" s="390" t="s">
        <v>914</v>
      </c>
      <c r="AI180" s="390" t="s">
        <v>914</v>
      </c>
      <c r="AJ180" s="390" t="s">
        <v>914</v>
      </c>
      <c r="AK180" s="390" t="s">
        <v>914</v>
      </c>
      <c r="AL180" s="390" t="s">
        <v>914</v>
      </c>
      <c r="AM180" s="465" t="s">
        <v>914</v>
      </c>
      <c r="AN180" s="519">
        <f t="shared" si="246"/>
        <v>0</v>
      </c>
      <c r="AO180" s="26">
        <v>0</v>
      </c>
      <c r="AP180" s="26">
        <v>0</v>
      </c>
      <c r="AQ180" s="26">
        <v>0</v>
      </c>
      <c r="AR180" s="32"/>
      <c r="AS180" s="32"/>
      <c r="AT180" s="32"/>
      <c r="AU180" s="32"/>
      <c r="AV180" s="32"/>
      <c r="AW180" s="32"/>
      <c r="AX180" s="32"/>
      <c r="AY180" s="32"/>
      <c r="AZ180" s="32"/>
      <c r="BA180" s="32"/>
      <c r="BB180" s="32"/>
      <c r="BC180" s="33"/>
      <c r="BD180" s="114"/>
      <c r="BE180" s="519">
        <f t="shared" si="247"/>
        <v>0</v>
      </c>
      <c r="BF180" s="26">
        <v>0</v>
      </c>
      <c r="BG180" s="26">
        <v>0</v>
      </c>
      <c r="BH180" s="26">
        <v>0</v>
      </c>
      <c r="BI180" s="32"/>
      <c r="BJ180" s="32"/>
      <c r="BK180" s="32"/>
      <c r="BL180" s="32"/>
      <c r="BM180" s="32"/>
      <c r="BN180" s="32"/>
      <c r="BO180" s="32"/>
      <c r="BP180" s="32"/>
      <c r="BQ180" s="32"/>
      <c r="BR180" s="32"/>
      <c r="BS180" s="32"/>
      <c r="BT180" s="33"/>
      <c r="BU180" s="72"/>
      <c r="BV180" s="184">
        <f t="shared" si="224"/>
        <v>0</v>
      </c>
      <c r="BW180" s="81">
        <v>0</v>
      </c>
      <c r="BX180" s="81">
        <v>0</v>
      </c>
    </row>
    <row r="181" spans="2:76" x14ac:dyDescent="0.25">
      <c r="B181" s="908"/>
      <c r="C181" s="167" t="s">
        <v>23</v>
      </c>
      <c r="D181" s="167"/>
      <c r="E181" s="899"/>
      <c r="F181" s="152"/>
      <c r="G181" s="531">
        <f t="shared" si="244"/>
        <v>0</v>
      </c>
      <c r="H181" s="390">
        <v>0</v>
      </c>
      <c r="I181" s="390">
        <v>0</v>
      </c>
      <c r="J181" s="390">
        <v>0</v>
      </c>
      <c r="K181" s="390" t="s">
        <v>914</v>
      </c>
      <c r="L181" s="390" t="s">
        <v>914</v>
      </c>
      <c r="M181" s="390" t="s">
        <v>914</v>
      </c>
      <c r="N181" s="390" t="s">
        <v>914</v>
      </c>
      <c r="O181" s="390" t="s">
        <v>914</v>
      </c>
      <c r="P181" s="390" t="s">
        <v>914</v>
      </c>
      <c r="Q181" s="390" t="s">
        <v>914</v>
      </c>
      <c r="R181" s="390" t="s">
        <v>914</v>
      </c>
      <c r="S181" s="390" t="s">
        <v>914</v>
      </c>
      <c r="T181" s="390" t="s">
        <v>914</v>
      </c>
      <c r="U181" s="390" t="s">
        <v>914</v>
      </c>
      <c r="V181" s="465" t="s">
        <v>914</v>
      </c>
      <c r="W181" s="486" t="s">
        <v>914</v>
      </c>
      <c r="X181" s="594">
        <f t="shared" si="245"/>
        <v>0</v>
      </c>
      <c r="Y181" s="390">
        <v>0</v>
      </c>
      <c r="Z181" s="390">
        <v>0</v>
      </c>
      <c r="AA181" s="390">
        <v>0</v>
      </c>
      <c r="AB181" s="390" t="s">
        <v>914</v>
      </c>
      <c r="AC181" s="390" t="s">
        <v>914</v>
      </c>
      <c r="AD181" s="390" t="s">
        <v>914</v>
      </c>
      <c r="AE181" s="390" t="s">
        <v>914</v>
      </c>
      <c r="AF181" s="390" t="s">
        <v>914</v>
      </c>
      <c r="AG181" s="390" t="s">
        <v>914</v>
      </c>
      <c r="AH181" s="390" t="s">
        <v>914</v>
      </c>
      <c r="AI181" s="390" t="s">
        <v>914</v>
      </c>
      <c r="AJ181" s="390" t="s">
        <v>914</v>
      </c>
      <c r="AK181" s="390" t="s">
        <v>914</v>
      </c>
      <c r="AL181" s="390" t="s">
        <v>914</v>
      </c>
      <c r="AM181" s="465" t="s">
        <v>914</v>
      </c>
      <c r="AN181" s="519">
        <f t="shared" si="246"/>
        <v>0</v>
      </c>
      <c r="AO181" s="26">
        <v>0</v>
      </c>
      <c r="AP181" s="26">
        <v>0</v>
      </c>
      <c r="AQ181" s="26">
        <v>0</v>
      </c>
      <c r="AR181" s="32"/>
      <c r="AS181" s="32"/>
      <c r="AT181" s="32"/>
      <c r="AU181" s="32"/>
      <c r="AV181" s="32"/>
      <c r="AW181" s="32"/>
      <c r="AX181" s="32"/>
      <c r="AY181" s="32"/>
      <c r="AZ181" s="32"/>
      <c r="BA181" s="32"/>
      <c r="BB181" s="32"/>
      <c r="BC181" s="33"/>
      <c r="BD181" s="114"/>
      <c r="BE181" s="519">
        <f t="shared" si="247"/>
        <v>0</v>
      </c>
      <c r="BF181" s="26">
        <v>0</v>
      </c>
      <c r="BG181" s="26">
        <v>0</v>
      </c>
      <c r="BH181" s="26">
        <v>0</v>
      </c>
      <c r="BI181" s="32"/>
      <c r="BJ181" s="32"/>
      <c r="BK181" s="32"/>
      <c r="BL181" s="32"/>
      <c r="BM181" s="32"/>
      <c r="BN181" s="32"/>
      <c r="BO181" s="32"/>
      <c r="BP181" s="32"/>
      <c r="BQ181" s="32"/>
      <c r="BR181" s="32"/>
      <c r="BS181" s="32"/>
      <c r="BT181" s="33"/>
      <c r="BU181" s="72"/>
      <c r="BV181" s="184">
        <f t="shared" si="224"/>
        <v>0</v>
      </c>
      <c r="BW181" s="81">
        <v>0</v>
      </c>
      <c r="BX181" s="81">
        <v>0</v>
      </c>
    </row>
    <row r="182" spans="2:76" ht="15.75" customHeight="1" x14ac:dyDescent="0.25">
      <c r="B182" s="892" t="s">
        <v>290</v>
      </c>
      <c r="C182" s="893"/>
      <c r="D182" s="502"/>
      <c r="E182" s="151" t="s">
        <v>249</v>
      </c>
      <c r="F182" s="152"/>
      <c r="G182" s="527">
        <f>SUM(G183:G188)</f>
        <v>19700</v>
      </c>
      <c r="H182" s="558">
        <f t="shared" ref="H182:W182" si="248">SUM(H183:H188)</f>
        <v>0</v>
      </c>
      <c r="I182" s="558">
        <f t="shared" si="248"/>
        <v>16100</v>
      </c>
      <c r="J182" s="558">
        <f t="shared" si="248"/>
        <v>3600</v>
      </c>
      <c r="K182" s="558">
        <f t="shared" si="248"/>
        <v>0</v>
      </c>
      <c r="L182" s="558">
        <f t="shared" si="248"/>
        <v>0</v>
      </c>
      <c r="M182" s="558">
        <f t="shared" ref="M182:T182" si="249">SUM(M183:M188)</f>
        <v>0</v>
      </c>
      <c r="N182" s="558">
        <f t="shared" si="249"/>
        <v>0</v>
      </c>
      <c r="O182" s="558">
        <f t="shared" si="249"/>
        <v>0</v>
      </c>
      <c r="P182" s="558">
        <f t="shared" si="249"/>
        <v>0</v>
      </c>
      <c r="Q182" s="558">
        <f t="shared" si="249"/>
        <v>0</v>
      </c>
      <c r="R182" s="558">
        <f t="shared" si="249"/>
        <v>0</v>
      </c>
      <c r="S182" s="558">
        <f t="shared" si="249"/>
        <v>0</v>
      </c>
      <c r="T182" s="558">
        <f t="shared" si="249"/>
        <v>0</v>
      </c>
      <c r="U182" s="558">
        <f t="shared" si="248"/>
        <v>0</v>
      </c>
      <c r="V182" s="587">
        <f t="shared" si="248"/>
        <v>0</v>
      </c>
      <c r="W182" s="587">
        <f t="shared" si="248"/>
        <v>0</v>
      </c>
      <c r="X182" s="588">
        <f>SUM(X183:X188)</f>
        <v>29000</v>
      </c>
      <c r="Y182" s="589">
        <f t="shared" ref="Y182:AK182" si="250">SUM(Y183:Y188)</f>
        <v>0</v>
      </c>
      <c r="Z182" s="589">
        <f t="shared" si="250"/>
        <v>25000</v>
      </c>
      <c r="AA182" s="589">
        <f t="shared" si="250"/>
        <v>4000</v>
      </c>
      <c r="AB182" s="589">
        <f t="shared" si="250"/>
        <v>0</v>
      </c>
      <c r="AC182" s="589">
        <f t="shared" si="250"/>
        <v>0</v>
      </c>
      <c r="AD182" s="589">
        <f t="shared" si="250"/>
        <v>0</v>
      </c>
      <c r="AE182" s="589">
        <f t="shared" si="250"/>
        <v>0</v>
      </c>
      <c r="AF182" s="589">
        <f t="shared" si="250"/>
        <v>0</v>
      </c>
      <c r="AG182" s="589">
        <f t="shared" si="250"/>
        <v>0</v>
      </c>
      <c r="AH182" s="589">
        <f t="shared" si="250"/>
        <v>0</v>
      </c>
      <c r="AI182" s="589">
        <f t="shared" si="250"/>
        <v>0</v>
      </c>
      <c r="AJ182" s="589">
        <f t="shared" si="250"/>
        <v>0</v>
      </c>
      <c r="AK182" s="587">
        <f t="shared" si="250"/>
        <v>0</v>
      </c>
      <c r="AL182" s="558">
        <f t="shared" ref="AL182" si="251">SUM(AM183:AM188)</f>
        <v>0</v>
      </c>
      <c r="AM182" s="587">
        <f t="shared" ref="AM182" si="252">SUM(AM183:AM188)</f>
        <v>0</v>
      </c>
      <c r="AN182" s="518">
        <f>SUM(AN183:AN188)</f>
        <v>29000</v>
      </c>
      <c r="AO182" s="560">
        <f t="shared" ref="AO182:BC182" si="253">SUM(AO183:AO188)</f>
        <v>0</v>
      </c>
      <c r="AP182" s="560">
        <f t="shared" si="253"/>
        <v>25000</v>
      </c>
      <c r="AQ182" s="560">
        <f t="shared" si="253"/>
        <v>4000</v>
      </c>
      <c r="AR182" s="560">
        <f t="shared" si="253"/>
        <v>0</v>
      </c>
      <c r="AS182" s="560">
        <f t="shared" ref="AS182:AZ182" si="254">SUM(AS183:AS188)</f>
        <v>0</v>
      </c>
      <c r="AT182" s="560">
        <f t="shared" si="254"/>
        <v>0</v>
      </c>
      <c r="AU182" s="560">
        <f t="shared" si="254"/>
        <v>0</v>
      </c>
      <c r="AV182" s="560">
        <f t="shared" si="254"/>
        <v>0</v>
      </c>
      <c r="AW182" s="560">
        <f t="shared" si="254"/>
        <v>0</v>
      </c>
      <c r="AX182" s="560">
        <f t="shared" si="254"/>
        <v>0</v>
      </c>
      <c r="AY182" s="560">
        <f t="shared" si="254"/>
        <v>0</v>
      </c>
      <c r="AZ182" s="560">
        <f t="shared" si="254"/>
        <v>0</v>
      </c>
      <c r="BA182" s="560">
        <f t="shared" si="253"/>
        <v>0</v>
      </c>
      <c r="BB182" s="560">
        <f t="shared" si="253"/>
        <v>0</v>
      </c>
      <c r="BC182" s="561">
        <f t="shared" si="253"/>
        <v>0</v>
      </c>
      <c r="BD182" s="590"/>
      <c r="BE182" s="518">
        <f>SUM(BE183:BE188)</f>
        <v>34000</v>
      </c>
      <c r="BF182" s="560">
        <f t="shared" ref="BF182:BT182" si="255">SUM(BF183:BF188)</f>
        <v>0</v>
      </c>
      <c r="BG182" s="560">
        <f t="shared" si="255"/>
        <v>30000</v>
      </c>
      <c r="BH182" s="560">
        <f t="shared" si="255"/>
        <v>4000</v>
      </c>
      <c r="BI182" s="560">
        <f t="shared" si="255"/>
        <v>0</v>
      </c>
      <c r="BJ182" s="560">
        <f t="shared" ref="BJ182:BQ182" si="256">SUM(BJ183:BJ188)</f>
        <v>0</v>
      </c>
      <c r="BK182" s="560">
        <f t="shared" si="256"/>
        <v>0</v>
      </c>
      <c r="BL182" s="560">
        <f t="shared" si="256"/>
        <v>0</v>
      </c>
      <c r="BM182" s="560">
        <f t="shared" si="256"/>
        <v>0</v>
      </c>
      <c r="BN182" s="560">
        <f t="shared" si="256"/>
        <v>0</v>
      </c>
      <c r="BO182" s="560">
        <f t="shared" si="256"/>
        <v>0</v>
      </c>
      <c r="BP182" s="560">
        <f t="shared" si="256"/>
        <v>0</v>
      </c>
      <c r="BQ182" s="560">
        <f t="shared" si="256"/>
        <v>0</v>
      </c>
      <c r="BR182" s="560">
        <f t="shared" si="255"/>
        <v>0</v>
      </c>
      <c r="BS182" s="560">
        <f t="shared" si="255"/>
        <v>0</v>
      </c>
      <c r="BT182" s="561">
        <f t="shared" si="255"/>
        <v>0</v>
      </c>
      <c r="BU182" s="69"/>
      <c r="BV182" s="186">
        <f t="shared" si="224"/>
        <v>14300</v>
      </c>
      <c r="BW182" s="81">
        <v>34000</v>
      </c>
      <c r="BX182" s="81">
        <v>34000</v>
      </c>
    </row>
    <row r="183" spans="2:76" x14ac:dyDescent="0.25">
      <c r="B183" s="911" t="s">
        <v>5</v>
      </c>
      <c r="C183" s="167" t="s">
        <v>291</v>
      </c>
      <c r="D183" s="167"/>
      <c r="E183" s="897" t="s">
        <v>249</v>
      </c>
      <c r="F183" s="152" t="s">
        <v>56</v>
      </c>
      <c r="G183" s="531">
        <f t="shared" ref="G183:G194" si="257">SUM(H183:W183)</f>
        <v>0</v>
      </c>
      <c r="H183" s="390">
        <v>0</v>
      </c>
      <c r="I183" s="390">
        <v>0</v>
      </c>
      <c r="J183" s="390">
        <v>0</v>
      </c>
      <c r="K183" s="390" t="s">
        <v>914</v>
      </c>
      <c r="L183" s="390" t="s">
        <v>914</v>
      </c>
      <c r="M183" s="390" t="s">
        <v>914</v>
      </c>
      <c r="N183" s="390" t="s">
        <v>914</v>
      </c>
      <c r="O183" s="390" t="s">
        <v>914</v>
      </c>
      <c r="P183" s="390" t="s">
        <v>914</v>
      </c>
      <c r="Q183" s="390" t="s">
        <v>914</v>
      </c>
      <c r="R183" s="390" t="s">
        <v>914</v>
      </c>
      <c r="S183" s="390" t="s">
        <v>914</v>
      </c>
      <c r="T183" s="390" t="s">
        <v>914</v>
      </c>
      <c r="U183" s="390" t="s">
        <v>914</v>
      </c>
      <c r="V183" s="465" t="s">
        <v>914</v>
      </c>
      <c r="W183" s="486" t="s">
        <v>914</v>
      </c>
      <c r="X183" s="594">
        <f t="shared" ref="X183:X194" si="258">SUM(Y183:AM183)</f>
        <v>0</v>
      </c>
      <c r="Y183" s="390">
        <v>0</v>
      </c>
      <c r="Z183" s="390">
        <v>0</v>
      </c>
      <c r="AA183" s="390">
        <v>0</v>
      </c>
      <c r="AB183" s="390" t="s">
        <v>914</v>
      </c>
      <c r="AC183" s="390" t="s">
        <v>914</v>
      </c>
      <c r="AD183" s="390" t="s">
        <v>914</v>
      </c>
      <c r="AE183" s="390" t="s">
        <v>914</v>
      </c>
      <c r="AF183" s="390" t="s">
        <v>914</v>
      </c>
      <c r="AG183" s="390" t="s">
        <v>914</v>
      </c>
      <c r="AH183" s="390" t="s">
        <v>914</v>
      </c>
      <c r="AI183" s="390" t="s">
        <v>914</v>
      </c>
      <c r="AJ183" s="390" t="s">
        <v>914</v>
      </c>
      <c r="AK183" s="390" t="s">
        <v>914</v>
      </c>
      <c r="AL183" s="390" t="s">
        <v>914</v>
      </c>
      <c r="AM183" s="465" t="s">
        <v>914</v>
      </c>
      <c r="AN183" s="519">
        <f t="shared" ref="AN183:AN194" si="259">SUM(AO183:BC183)</f>
        <v>0</v>
      </c>
      <c r="AO183" s="26">
        <v>0</v>
      </c>
      <c r="AP183" s="26">
        <v>0</v>
      </c>
      <c r="AQ183" s="26">
        <v>0</v>
      </c>
      <c r="AR183" s="32"/>
      <c r="AS183" s="32"/>
      <c r="AT183" s="32"/>
      <c r="AU183" s="32"/>
      <c r="AV183" s="32"/>
      <c r="AW183" s="32"/>
      <c r="AX183" s="32"/>
      <c r="AY183" s="32"/>
      <c r="AZ183" s="32"/>
      <c r="BA183" s="32"/>
      <c r="BB183" s="32"/>
      <c r="BC183" s="33"/>
      <c r="BD183" s="114"/>
      <c r="BE183" s="519">
        <f t="shared" ref="BE183:BE194" si="260">SUM(BF183:BT183)</f>
        <v>0</v>
      </c>
      <c r="BF183" s="26">
        <v>0</v>
      </c>
      <c r="BG183" s="26">
        <v>0</v>
      </c>
      <c r="BH183" s="26">
        <v>0</v>
      </c>
      <c r="BI183" s="32"/>
      <c r="BJ183" s="32"/>
      <c r="BK183" s="32"/>
      <c r="BL183" s="32"/>
      <c r="BM183" s="32"/>
      <c r="BN183" s="32"/>
      <c r="BO183" s="32"/>
      <c r="BP183" s="32"/>
      <c r="BQ183" s="32"/>
      <c r="BR183" s="32"/>
      <c r="BS183" s="32"/>
      <c r="BT183" s="33"/>
      <c r="BU183" s="72"/>
      <c r="BV183" s="184">
        <f t="shared" si="224"/>
        <v>0</v>
      </c>
      <c r="BW183" s="98" t="s">
        <v>390</v>
      </c>
      <c r="BX183" s="99" t="s">
        <v>390</v>
      </c>
    </row>
    <row r="184" spans="2:76" x14ac:dyDescent="0.25">
      <c r="B184" s="912"/>
      <c r="C184" s="167" t="s">
        <v>183</v>
      </c>
      <c r="D184" s="167"/>
      <c r="E184" s="898"/>
      <c r="F184" s="152" t="s">
        <v>68</v>
      </c>
      <c r="G184" s="531">
        <f t="shared" si="257"/>
        <v>19700</v>
      </c>
      <c r="H184" s="390">
        <v>0</v>
      </c>
      <c r="I184" s="390">
        <v>16100</v>
      </c>
      <c r="J184" s="390">
        <v>3600</v>
      </c>
      <c r="K184" s="390" t="s">
        <v>914</v>
      </c>
      <c r="L184" s="390" t="s">
        <v>914</v>
      </c>
      <c r="M184" s="390" t="s">
        <v>914</v>
      </c>
      <c r="N184" s="390" t="s">
        <v>914</v>
      </c>
      <c r="O184" s="390" t="s">
        <v>914</v>
      </c>
      <c r="P184" s="390" t="s">
        <v>914</v>
      </c>
      <c r="Q184" s="390" t="s">
        <v>914</v>
      </c>
      <c r="R184" s="390" t="s">
        <v>914</v>
      </c>
      <c r="S184" s="390" t="s">
        <v>914</v>
      </c>
      <c r="T184" s="390" t="s">
        <v>914</v>
      </c>
      <c r="U184" s="390" t="s">
        <v>914</v>
      </c>
      <c r="V184" s="465" t="s">
        <v>914</v>
      </c>
      <c r="W184" s="486" t="s">
        <v>914</v>
      </c>
      <c r="X184" s="594">
        <f t="shared" si="258"/>
        <v>29000</v>
      </c>
      <c r="Y184" s="390">
        <v>0</v>
      </c>
      <c r="Z184" s="390">
        <v>25000</v>
      </c>
      <c r="AA184" s="390">
        <v>4000</v>
      </c>
      <c r="AB184" s="390" t="s">
        <v>914</v>
      </c>
      <c r="AC184" s="390" t="s">
        <v>914</v>
      </c>
      <c r="AD184" s="390" t="s">
        <v>914</v>
      </c>
      <c r="AE184" s="390" t="s">
        <v>914</v>
      </c>
      <c r="AF184" s="390" t="s">
        <v>914</v>
      </c>
      <c r="AG184" s="390" t="s">
        <v>914</v>
      </c>
      <c r="AH184" s="390" t="s">
        <v>914</v>
      </c>
      <c r="AI184" s="390" t="s">
        <v>914</v>
      </c>
      <c r="AJ184" s="390" t="s">
        <v>914</v>
      </c>
      <c r="AK184" s="390" t="s">
        <v>914</v>
      </c>
      <c r="AL184" s="390" t="s">
        <v>914</v>
      </c>
      <c r="AM184" s="465" t="s">
        <v>914</v>
      </c>
      <c r="AN184" s="519">
        <f t="shared" si="259"/>
        <v>29000</v>
      </c>
      <c r="AO184" s="26">
        <v>0</v>
      </c>
      <c r="AP184" s="26">
        <v>25000</v>
      </c>
      <c r="AQ184" s="26">
        <v>4000</v>
      </c>
      <c r="AR184" s="32"/>
      <c r="AS184" s="32"/>
      <c r="AT184" s="32"/>
      <c r="AU184" s="32"/>
      <c r="AV184" s="32"/>
      <c r="AW184" s="32"/>
      <c r="AX184" s="32"/>
      <c r="AY184" s="32"/>
      <c r="AZ184" s="32"/>
      <c r="BA184" s="32"/>
      <c r="BB184" s="32"/>
      <c r="BC184" s="33"/>
      <c r="BD184" s="114"/>
      <c r="BE184" s="519">
        <f t="shared" si="260"/>
        <v>34000</v>
      </c>
      <c r="BF184" s="26">
        <v>0</v>
      </c>
      <c r="BG184" s="26">
        <v>30000</v>
      </c>
      <c r="BH184" s="26">
        <v>4000</v>
      </c>
      <c r="BI184" s="32"/>
      <c r="BJ184" s="32"/>
      <c r="BK184" s="32"/>
      <c r="BL184" s="32"/>
      <c r="BM184" s="32"/>
      <c r="BN184" s="32"/>
      <c r="BO184" s="32"/>
      <c r="BP184" s="32"/>
      <c r="BQ184" s="32"/>
      <c r="BR184" s="32"/>
      <c r="BS184" s="32"/>
      <c r="BT184" s="33"/>
      <c r="BU184" s="72"/>
      <c r="BV184" s="184">
        <f t="shared" si="224"/>
        <v>14300</v>
      </c>
      <c r="BW184" s="98" t="s">
        <v>390</v>
      </c>
      <c r="BX184" s="99" t="s">
        <v>390</v>
      </c>
    </row>
    <row r="185" spans="2:76" x14ac:dyDescent="0.25">
      <c r="B185" s="912"/>
      <c r="C185" s="187" t="s">
        <v>184</v>
      </c>
      <c r="D185" s="187"/>
      <c r="E185" s="898"/>
      <c r="F185" s="152" t="s">
        <v>62</v>
      </c>
      <c r="G185" s="531">
        <f t="shared" si="257"/>
        <v>0</v>
      </c>
      <c r="H185" s="390">
        <v>0</v>
      </c>
      <c r="I185" s="390">
        <v>0</v>
      </c>
      <c r="J185" s="390">
        <v>0</v>
      </c>
      <c r="K185" s="390" t="s">
        <v>914</v>
      </c>
      <c r="L185" s="390" t="s">
        <v>914</v>
      </c>
      <c r="M185" s="390" t="s">
        <v>914</v>
      </c>
      <c r="N185" s="390" t="s">
        <v>914</v>
      </c>
      <c r="O185" s="390" t="s">
        <v>914</v>
      </c>
      <c r="P185" s="390" t="s">
        <v>914</v>
      </c>
      <c r="Q185" s="390" t="s">
        <v>914</v>
      </c>
      <c r="R185" s="390" t="s">
        <v>914</v>
      </c>
      <c r="S185" s="390" t="s">
        <v>914</v>
      </c>
      <c r="T185" s="390" t="s">
        <v>914</v>
      </c>
      <c r="U185" s="390" t="s">
        <v>914</v>
      </c>
      <c r="V185" s="465" t="s">
        <v>914</v>
      </c>
      <c r="W185" s="486" t="s">
        <v>914</v>
      </c>
      <c r="X185" s="594">
        <f t="shared" si="258"/>
        <v>0</v>
      </c>
      <c r="Y185" s="390">
        <v>0</v>
      </c>
      <c r="Z185" s="390">
        <v>0</v>
      </c>
      <c r="AA185" s="390">
        <v>0</v>
      </c>
      <c r="AB185" s="390" t="s">
        <v>914</v>
      </c>
      <c r="AC185" s="390" t="s">
        <v>914</v>
      </c>
      <c r="AD185" s="390" t="s">
        <v>914</v>
      </c>
      <c r="AE185" s="390" t="s">
        <v>914</v>
      </c>
      <c r="AF185" s="390" t="s">
        <v>914</v>
      </c>
      <c r="AG185" s="390" t="s">
        <v>914</v>
      </c>
      <c r="AH185" s="390" t="s">
        <v>914</v>
      </c>
      <c r="AI185" s="390" t="s">
        <v>914</v>
      </c>
      <c r="AJ185" s="390" t="s">
        <v>914</v>
      </c>
      <c r="AK185" s="390" t="s">
        <v>914</v>
      </c>
      <c r="AL185" s="390" t="s">
        <v>914</v>
      </c>
      <c r="AM185" s="465" t="s">
        <v>914</v>
      </c>
      <c r="AN185" s="519">
        <f t="shared" si="259"/>
        <v>0</v>
      </c>
      <c r="AO185" s="26">
        <v>0</v>
      </c>
      <c r="AP185" s="26">
        <v>0</v>
      </c>
      <c r="AQ185" s="26">
        <v>0</v>
      </c>
      <c r="AR185" s="32"/>
      <c r="AS185" s="32"/>
      <c r="AT185" s="32"/>
      <c r="AU185" s="32"/>
      <c r="AV185" s="32"/>
      <c r="AW185" s="32"/>
      <c r="AX185" s="32"/>
      <c r="AY185" s="32"/>
      <c r="AZ185" s="32"/>
      <c r="BA185" s="32"/>
      <c r="BB185" s="32"/>
      <c r="BC185" s="33"/>
      <c r="BD185" s="114"/>
      <c r="BE185" s="519">
        <f t="shared" si="260"/>
        <v>0</v>
      </c>
      <c r="BF185" s="26">
        <v>0</v>
      </c>
      <c r="BG185" s="26">
        <v>0</v>
      </c>
      <c r="BH185" s="26">
        <v>0</v>
      </c>
      <c r="BI185" s="32"/>
      <c r="BJ185" s="32"/>
      <c r="BK185" s="32"/>
      <c r="BL185" s="32"/>
      <c r="BM185" s="32"/>
      <c r="BN185" s="32"/>
      <c r="BO185" s="32"/>
      <c r="BP185" s="32"/>
      <c r="BQ185" s="32"/>
      <c r="BR185" s="32"/>
      <c r="BS185" s="32"/>
      <c r="BT185" s="33"/>
      <c r="BU185" s="72"/>
      <c r="BV185" s="184">
        <f t="shared" si="224"/>
        <v>0</v>
      </c>
      <c r="BW185" s="98" t="s">
        <v>390</v>
      </c>
      <c r="BX185" s="99" t="s">
        <v>390</v>
      </c>
    </row>
    <row r="186" spans="2:76" x14ac:dyDescent="0.25">
      <c r="B186" s="912"/>
      <c r="C186" s="187" t="s">
        <v>185</v>
      </c>
      <c r="D186" s="187"/>
      <c r="E186" s="898"/>
      <c r="F186" s="152" t="s">
        <v>64</v>
      </c>
      <c r="G186" s="531">
        <f t="shared" si="257"/>
        <v>0</v>
      </c>
      <c r="H186" s="390">
        <v>0</v>
      </c>
      <c r="I186" s="390">
        <v>0</v>
      </c>
      <c r="J186" s="390">
        <v>0</v>
      </c>
      <c r="K186" s="390" t="s">
        <v>914</v>
      </c>
      <c r="L186" s="390" t="s">
        <v>914</v>
      </c>
      <c r="M186" s="390" t="s">
        <v>914</v>
      </c>
      <c r="N186" s="390" t="s">
        <v>914</v>
      </c>
      <c r="O186" s="390" t="s">
        <v>914</v>
      </c>
      <c r="P186" s="390" t="s">
        <v>914</v>
      </c>
      <c r="Q186" s="390" t="s">
        <v>914</v>
      </c>
      <c r="R186" s="390" t="s">
        <v>914</v>
      </c>
      <c r="S186" s="390" t="s">
        <v>914</v>
      </c>
      <c r="T186" s="390" t="s">
        <v>914</v>
      </c>
      <c r="U186" s="390" t="s">
        <v>914</v>
      </c>
      <c r="V186" s="465" t="s">
        <v>914</v>
      </c>
      <c r="W186" s="486" t="s">
        <v>914</v>
      </c>
      <c r="X186" s="594">
        <f t="shared" si="258"/>
        <v>0</v>
      </c>
      <c r="Y186" s="390">
        <v>0</v>
      </c>
      <c r="Z186" s="390">
        <v>0</v>
      </c>
      <c r="AA186" s="390">
        <v>0</v>
      </c>
      <c r="AB186" s="390" t="s">
        <v>914</v>
      </c>
      <c r="AC186" s="390" t="s">
        <v>914</v>
      </c>
      <c r="AD186" s="390" t="s">
        <v>914</v>
      </c>
      <c r="AE186" s="390" t="s">
        <v>914</v>
      </c>
      <c r="AF186" s="390" t="s">
        <v>914</v>
      </c>
      <c r="AG186" s="390" t="s">
        <v>914</v>
      </c>
      <c r="AH186" s="390" t="s">
        <v>914</v>
      </c>
      <c r="AI186" s="390" t="s">
        <v>914</v>
      </c>
      <c r="AJ186" s="390" t="s">
        <v>914</v>
      </c>
      <c r="AK186" s="390" t="s">
        <v>914</v>
      </c>
      <c r="AL186" s="390" t="s">
        <v>914</v>
      </c>
      <c r="AM186" s="465" t="s">
        <v>914</v>
      </c>
      <c r="AN186" s="519">
        <f t="shared" si="259"/>
        <v>0</v>
      </c>
      <c r="AO186" s="26">
        <v>0</v>
      </c>
      <c r="AP186" s="26">
        <v>0</v>
      </c>
      <c r="AQ186" s="26">
        <v>0</v>
      </c>
      <c r="AR186" s="32"/>
      <c r="AS186" s="32"/>
      <c r="AT186" s="32"/>
      <c r="AU186" s="32"/>
      <c r="AV186" s="32"/>
      <c r="AW186" s="32"/>
      <c r="AX186" s="32"/>
      <c r="AY186" s="32"/>
      <c r="AZ186" s="32"/>
      <c r="BA186" s="32"/>
      <c r="BB186" s="32"/>
      <c r="BC186" s="33"/>
      <c r="BD186" s="114"/>
      <c r="BE186" s="519">
        <f t="shared" si="260"/>
        <v>0</v>
      </c>
      <c r="BF186" s="26">
        <v>0</v>
      </c>
      <c r="BG186" s="26">
        <v>0</v>
      </c>
      <c r="BH186" s="26">
        <v>0</v>
      </c>
      <c r="BI186" s="32"/>
      <c r="BJ186" s="32"/>
      <c r="BK186" s="32"/>
      <c r="BL186" s="32"/>
      <c r="BM186" s="32"/>
      <c r="BN186" s="32"/>
      <c r="BO186" s="32"/>
      <c r="BP186" s="32"/>
      <c r="BQ186" s="32"/>
      <c r="BR186" s="32"/>
      <c r="BS186" s="32"/>
      <c r="BT186" s="33"/>
      <c r="BU186" s="72"/>
      <c r="BV186" s="184">
        <f t="shared" si="224"/>
        <v>0</v>
      </c>
      <c r="BW186" s="98" t="s">
        <v>390</v>
      </c>
      <c r="BX186" s="99" t="s">
        <v>390</v>
      </c>
    </row>
    <row r="187" spans="2:76" x14ac:dyDescent="0.25">
      <c r="B187" s="912"/>
      <c r="C187" s="187" t="s">
        <v>186</v>
      </c>
      <c r="D187" s="187"/>
      <c r="E187" s="898"/>
      <c r="F187" s="152" t="s">
        <v>66</v>
      </c>
      <c r="G187" s="531">
        <f t="shared" si="257"/>
        <v>0</v>
      </c>
      <c r="H187" s="390">
        <v>0</v>
      </c>
      <c r="I187" s="390">
        <v>0</v>
      </c>
      <c r="J187" s="390">
        <v>0</v>
      </c>
      <c r="K187" s="390" t="s">
        <v>914</v>
      </c>
      <c r="L187" s="390" t="s">
        <v>914</v>
      </c>
      <c r="M187" s="390" t="s">
        <v>914</v>
      </c>
      <c r="N187" s="390" t="s">
        <v>914</v>
      </c>
      <c r="O187" s="390" t="s">
        <v>914</v>
      </c>
      <c r="P187" s="390" t="s">
        <v>914</v>
      </c>
      <c r="Q187" s="390" t="s">
        <v>914</v>
      </c>
      <c r="R187" s="390" t="s">
        <v>914</v>
      </c>
      <c r="S187" s="390" t="s">
        <v>914</v>
      </c>
      <c r="T187" s="390" t="s">
        <v>914</v>
      </c>
      <c r="U187" s="390" t="s">
        <v>914</v>
      </c>
      <c r="V187" s="465" t="s">
        <v>914</v>
      </c>
      <c r="W187" s="486" t="s">
        <v>914</v>
      </c>
      <c r="X187" s="594">
        <f t="shared" si="258"/>
        <v>0</v>
      </c>
      <c r="Y187" s="390">
        <v>0</v>
      </c>
      <c r="Z187" s="390">
        <v>0</v>
      </c>
      <c r="AA187" s="390">
        <v>0</v>
      </c>
      <c r="AB187" s="390" t="s">
        <v>914</v>
      </c>
      <c r="AC187" s="390" t="s">
        <v>914</v>
      </c>
      <c r="AD187" s="390" t="s">
        <v>914</v>
      </c>
      <c r="AE187" s="390" t="s">
        <v>914</v>
      </c>
      <c r="AF187" s="390" t="s">
        <v>914</v>
      </c>
      <c r="AG187" s="390" t="s">
        <v>914</v>
      </c>
      <c r="AH187" s="390" t="s">
        <v>914</v>
      </c>
      <c r="AI187" s="390" t="s">
        <v>914</v>
      </c>
      <c r="AJ187" s="390" t="s">
        <v>914</v>
      </c>
      <c r="AK187" s="390" t="s">
        <v>914</v>
      </c>
      <c r="AL187" s="390" t="s">
        <v>914</v>
      </c>
      <c r="AM187" s="465" t="s">
        <v>914</v>
      </c>
      <c r="AN187" s="519">
        <f t="shared" si="259"/>
        <v>0</v>
      </c>
      <c r="AO187" s="26">
        <v>0</v>
      </c>
      <c r="AP187" s="26">
        <v>0</v>
      </c>
      <c r="AQ187" s="26">
        <v>0</v>
      </c>
      <c r="AR187" s="32"/>
      <c r="AS187" s="32"/>
      <c r="AT187" s="32"/>
      <c r="AU187" s="32"/>
      <c r="AV187" s="32"/>
      <c r="AW187" s="32"/>
      <c r="AX187" s="32"/>
      <c r="AY187" s="32"/>
      <c r="AZ187" s="32"/>
      <c r="BA187" s="32"/>
      <c r="BB187" s="32"/>
      <c r="BC187" s="33"/>
      <c r="BD187" s="114"/>
      <c r="BE187" s="519">
        <f t="shared" si="260"/>
        <v>0</v>
      </c>
      <c r="BF187" s="26">
        <v>0</v>
      </c>
      <c r="BG187" s="26">
        <v>0</v>
      </c>
      <c r="BH187" s="26">
        <v>0</v>
      </c>
      <c r="BI187" s="32"/>
      <c r="BJ187" s="32"/>
      <c r="BK187" s="32"/>
      <c r="BL187" s="32"/>
      <c r="BM187" s="32"/>
      <c r="BN187" s="32"/>
      <c r="BO187" s="32"/>
      <c r="BP187" s="32"/>
      <c r="BQ187" s="32"/>
      <c r="BR187" s="32"/>
      <c r="BS187" s="32"/>
      <c r="BT187" s="33"/>
      <c r="BU187" s="72"/>
      <c r="BV187" s="184">
        <f t="shared" si="224"/>
        <v>0</v>
      </c>
      <c r="BW187" s="98" t="s">
        <v>390</v>
      </c>
      <c r="BX187" s="99" t="s">
        <v>390</v>
      </c>
    </row>
    <row r="188" spans="2:76" x14ac:dyDescent="0.25">
      <c r="B188" s="913"/>
      <c r="C188" s="187" t="s">
        <v>23</v>
      </c>
      <c r="D188" s="187"/>
      <c r="E188" s="899"/>
      <c r="F188" s="152"/>
      <c r="G188" s="531">
        <f t="shared" si="257"/>
        <v>0</v>
      </c>
      <c r="H188" s="390">
        <v>0</v>
      </c>
      <c r="I188" s="390">
        <v>0</v>
      </c>
      <c r="J188" s="390">
        <v>0</v>
      </c>
      <c r="K188" s="390" t="s">
        <v>914</v>
      </c>
      <c r="L188" s="390" t="s">
        <v>914</v>
      </c>
      <c r="M188" s="390" t="s">
        <v>914</v>
      </c>
      <c r="N188" s="390" t="s">
        <v>914</v>
      </c>
      <c r="O188" s="390" t="s">
        <v>914</v>
      </c>
      <c r="P188" s="390" t="s">
        <v>914</v>
      </c>
      <c r="Q188" s="390" t="s">
        <v>914</v>
      </c>
      <c r="R188" s="390" t="s">
        <v>914</v>
      </c>
      <c r="S188" s="390" t="s">
        <v>914</v>
      </c>
      <c r="T188" s="390" t="s">
        <v>914</v>
      </c>
      <c r="U188" s="390" t="s">
        <v>914</v>
      </c>
      <c r="V188" s="465" t="s">
        <v>914</v>
      </c>
      <c r="W188" s="486" t="s">
        <v>914</v>
      </c>
      <c r="X188" s="594">
        <f t="shared" si="258"/>
        <v>0</v>
      </c>
      <c r="Y188" s="390">
        <v>0</v>
      </c>
      <c r="Z188" s="390">
        <v>0</v>
      </c>
      <c r="AA188" s="390">
        <v>0</v>
      </c>
      <c r="AB188" s="390" t="s">
        <v>914</v>
      </c>
      <c r="AC188" s="390" t="s">
        <v>914</v>
      </c>
      <c r="AD188" s="390" t="s">
        <v>914</v>
      </c>
      <c r="AE188" s="390" t="s">
        <v>914</v>
      </c>
      <c r="AF188" s="390" t="s">
        <v>914</v>
      </c>
      <c r="AG188" s="390" t="s">
        <v>914</v>
      </c>
      <c r="AH188" s="390" t="s">
        <v>914</v>
      </c>
      <c r="AI188" s="390" t="s">
        <v>914</v>
      </c>
      <c r="AJ188" s="390" t="s">
        <v>914</v>
      </c>
      <c r="AK188" s="390" t="s">
        <v>914</v>
      </c>
      <c r="AL188" s="390" t="s">
        <v>914</v>
      </c>
      <c r="AM188" s="465" t="s">
        <v>914</v>
      </c>
      <c r="AN188" s="519">
        <f t="shared" si="259"/>
        <v>0</v>
      </c>
      <c r="AO188" s="26">
        <v>0</v>
      </c>
      <c r="AP188" s="26">
        <v>0</v>
      </c>
      <c r="AQ188" s="26">
        <v>0</v>
      </c>
      <c r="AR188" s="32"/>
      <c r="AS188" s="32"/>
      <c r="AT188" s="32"/>
      <c r="AU188" s="32"/>
      <c r="AV188" s="32"/>
      <c r="AW188" s="32"/>
      <c r="AX188" s="32"/>
      <c r="AY188" s="32"/>
      <c r="AZ188" s="32"/>
      <c r="BA188" s="32"/>
      <c r="BB188" s="32"/>
      <c r="BC188" s="33"/>
      <c r="BD188" s="114"/>
      <c r="BE188" s="519">
        <f t="shared" si="260"/>
        <v>0</v>
      </c>
      <c r="BF188" s="26">
        <v>0</v>
      </c>
      <c r="BG188" s="26">
        <v>0</v>
      </c>
      <c r="BH188" s="26">
        <v>0</v>
      </c>
      <c r="BI188" s="32"/>
      <c r="BJ188" s="32"/>
      <c r="BK188" s="32"/>
      <c r="BL188" s="32"/>
      <c r="BM188" s="32"/>
      <c r="BN188" s="32"/>
      <c r="BO188" s="32"/>
      <c r="BP188" s="32"/>
      <c r="BQ188" s="32"/>
      <c r="BR188" s="32"/>
      <c r="BS188" s="32"/>
      <c r="BT188" s="33"/>
      <c r="BU188" s="72"/>
      <c r="BV188" s="184">
        <f t="shared" si="224"/>
        <v>0</v>
      </c>
      <c r="BW188" s="98" t="s">
        <v>390</v>
      </c>
      <c r="BX188" s="99" t="s">
        <v>390</v>
      </c>
    </row>
    <row r="189" spans="2:76" ht="15.75" customHeight="1" x14ac:dyDescent="0.25">
      <c r="B189" s="933" t="s">
        <v>292</v>
      </c>
      <c r="C189" s="934"/>
      <c r="D189" s="215"/>
      <c r="E189" s="151" t="s">
        <v>250</v>
      </c>
      <c r="F189" s="152"/>
      <c r="G189" s="527">
        <f t="shared" si="257"/>
        <v>0</v>
      </c>
      <c r="H189" s="390">
        <v>0</v>
      </c>
      <c r="I189" s="390">
        <v>0</v>
      </c>
      <c r="J189" s="390">
        <v>0</v>
      </c>
      <c r="K189" s="390" t="s">
        <v>914</v>
      </c>
      <c r="L189" s="390" t="s">
        <v>914</v>
      </c>
      <c r="M189" s="390" t="s">
        <v>914</v>
      </c>
      <c r="N189" s="390" t="s">
        <v>914</v>
      </c>
      <c r="O189" s="390" t="s">
        <v>914</v>
      </c>
      <c r="P189" s="390" t="s">
        <v>914</v>
      </c>
      <c r="Q189" s="390" t="s">
        <v>914</v>
      </c>
      <c r="R189" s="390" t="s">
        <v>914</v>
      </c>
      <c r="S189" s="390" t="s">
        <v>914</v>
      </c>
      <c r="T189" s="390" t="s">
        <v>914</v>
      </c>
      <c r="U189" s="390" t="s">
        <v>914</v>
      </c>
      <c r="V189" s="465" t="s">
        <v>914</v>
      </c>
      <c r="W189" s="486" t="s">
        <v>914</v>
      </c>
      <c r="X189" s="588">
        <f t="shared" si="258"/>
        <v>0</v>
      </c>
      <c r="Y189" s="390">
        <v>0</v>
      </c>
      <c r="Z189" s="390">
        <v>0</v>
      </c>
      <c r="AA189" s="390">
        <v>0</v>
      </c>
      <c r="AB189" s="390" t="s">
        <v>914</v>
      </c>
      <c r="AC189" s="390" t="s">
        <v>914</v>
      </c>
      <c r="AD189" s="390" t="s">
        <v>914</v>
      </c>
      <c r="AE189" s="390" t="s">
        <v>914</v>
      </c>
      <c r="AF189" s="390" t="s">
        <v>914</v>
      </c>
      <c r="AG189" s="390" t="s">
        <v>914</v>
      </c>
      <c r="AH189" s="390" t="s">
        <v>914</v>
      </c>
      <c r="AI189" s="390" t="s">
        <v>914</v>
      </c>
      <c r="AJ189" s="390" t="s">
        <v>914</v>
      </c>
      <c r="AK189" s="390" t="s">
        <v>914</v>
      </c>
      <c r="AL189" s="390" t="s">
        <v>914</v>
      </c>
      <c r="AM189" s="465" t="s">
        <v>914</v>
      </c>
      <c r="AN189" s="518">
        <f t="shared" si="259"/>
        <v>0</v>
      </c>
      <c r="AO189" s="26">
        <v>0</v>
      </c>
      <c r="AP189" s="26">
        <v>0</v>
      </c>
      <c r="AQ189" s="26">
        <v>0</v>
      </c>
      <c r="AR189" s="29"/>
      <c r="AS189" s="29"/>
      <c r="AT189" s="29"/>
      <c r="AU189" s="29"/>
      <c r="AV189" s="29"/>
      <c r="AW189" s="29"/>
      <c r="AX189" s="29"/>
      <c r="AY189" s="29"/>
      <c r="AZ189" s="29"/>
      <c r="BA189" s="29"/>
      <c r="BB189" s="29"/>
      <c r="BC189" s="30"/>
      <c r="BD189" s="114"/>
      <c r="BE189" s="518">
        <f t="shared" si="260"/>
        <v>0</v>
      </c>
      <c r="BF189" s="26">
        <v>0</v>
      </c>
      <c r="BG189" s="26">
        <v>0</v>
      </c>
      <c r="BH189" s="26">
        <v>0</v>
      </c>
      <c r="BI189" s="29"/>
      <c r="BJ189" s="29"/>
      <c r="BK189" s="29"/>
      <c r="BL189" s="29"/>
      <c r="BM189" s="29"/>
      <c r="BN189" s="29"/>
      <c r="BO189" s="29"/>
      <c r="BP189" s="29"/>
      <c r="BQ189" s="29"/>
      <c r="BR189" s="29"/>
      <c r="BS189" s="29"/>
      <c r="BT189" s="30"/>
      <c r="BU189" s="71"/>
      <c r="BV189" s="186">
        <f t="shared" ref="BV189:BV220" si="261">BE189-G189</f>
        <v>0</v>
      </c>
      <c r="BW189" s="81">
        <v>0</v>
      </c>
      <c r="BX189" s="81">
        <v>0</v>
      </c>
    </row>
    <row r="190" spans="2:76" ht="15.75" customHeight="1" x14ac:dyDescent="0.25">
      <c r="B190" s="935" t="s">
        <v>293</v>
      </c>
      <c r="C190" s="936"/>
      <c r="D190" s="216"/>
      <c r="E190" s="151" t="s">
        <v>251</v>
      </c>
      <c r="F190" s="152"/>
      <c r="G190" s="527">
        <f t="shared" si="257"/>
        <v>0</v>
      </c>
      <c r="H190" s="390">
        <v>0</v>
      </c>
      <c r="I190" s="390">
        <v>0</v>
      </c>
      <c r="J190" s="390">
        <v>0</v>
      </c>
      <c r="K190" s="390" t="s">
        <v>914</v>
      </c>
      <c r="L190" s="390" t="s">
        <v>914</v>
      </c>
      <c r="M190" s="390" t="s">
        <v>914</v>
      </c>
      <c r="N190" s="390" t="s">
        <v>914</v>
      </c>
      <c r="O190" s="390" t="s">
        <v>914</v>
      </c>
      <c r="P190" s="390" t="s">
        <v>914</v>
      </c>
      <c r="Q190" s="390" t="s">
        <v>914</v>
      </c>
      <c r="R190" s="390" t="s">
        <v>914</v>
      </c>
      <c r="S190" s="390" t="s">
        <v>914</v>
      </c>
      <c r="T190" s="390" t="s">
        <v>914</v>
      </c>
      <c r="U190" s="390" t="s">
        <v>914</v>
      </c>
      <c r="V190" s="465" t="s">
        <v>914</v>
      </c>
      <c r="W190" s="486" t="s">
        <v>914</v>
      </c>
      <c r="X190" s="588">
        <f t="shared" si="258"/>
        <v>0</v>
      </c>
      <c r="Y190" s="390">
        <v>0</v>
      </c>
      <c r="Z190" s="390">
        <v>0</v>
      </c>
      <c r="AA190" s="390">
        <v>0</v>
      </c>
      <c r="AB190" s="390" t="s">
        <v>914</v>
      </c>
      <c r="AC190" s="390" t="s">
        <v>914</v>
      </c>
      <c r="AD190" s="390" t="s">
        <v>914</v>
      </c>
      <c r="AE190" s="390" t="s">
        <v>914</v>
      </c>
      <c r="AF190" s="390" t="s">
        <v>914</v>
      </c>
      <c r="AG190" s="390" t="s">
        <v>914</v>
      </c>
      <c r="AH190" s="390" t="s">
        <v>914</v>
      </c>
      <c r="AI190" s="390" t="s">
        <v>914</v>
      </c>
      <c r="AJ190" s="390" t="s">
        <v>914</v>
      </c>
      <c r="AK190" s="390" t="s">
        <v>914</v>
      </c>
      <c r="AL190" s="390" t="s">
        <v>914</v>
      </c>
      <c r="AM190" s="465" t="s">
        <v>914</v>
      </c>
      <c r="AN190" s="518">
        <f t="shared" si="259"/>
        <v>0</v>
      </c>
      <c r="AO190" s="26">
        <v>0</v>
      </c>
      <c r="AP190" s="26">
        <v>0</v>
      </c>
      <c r="AQ190" s="26">
        <v>0</v>
      </c>
      <c r="AR190" s="29"/>
      <c r="AS190" s="29"/>
      <c r="AT190" s="29"/>
      <c r="AU190" s="29"/>
      <c r="AV190" s="29"/>
      <c r="AW190" s="29"/>
      <c r="AX190" s="29"/>
      <c r="AY190" s="29"/>
      <c r="AZ190" s="29"/>
      <c r="BA190" s="29"/>
      <c r="BB190" s="29"/>
      <c r="BC190" s="30"/>
      <c r="BD190" s="114"/>
      <c r="BE190" s="518">
        <f t="shared" si="260"/>
        <v>0</v>
      </c>
      <c r="BF190" s="26">
        <v>0</v>
      </c>
      <c r="BG190" s="26">
        <v>0</v>
      </c>
      <c r="BH190" s="26">
        <v>0</v>
      </c>
      <c r="BI190" s="29"/>
      <c r="BJ190" s="29"/>
      <c r="BK190" s="29"/>
      <c r="BL190" s="29"/>
      <c r="BM190" s="29"/>
      <c r="BN190" s="29"/>
      <c r="BO190" s="29"/>
      <c r="BP190" s="29"/>
      <c r="BQ190" s="29"/>
      <c r="BR190" s="29"/>
      <c r="BS190" s="29"/>
      <c r="BT190" s="30"/>
      <c r="BU190" s="71"/>
      <c r="BV190" s="186">
        <f t="shared" si="261"/>
        <v>0</v>
      </c>
      <c r="BW190" s="81">
        <v>0</v>
      </c>
      <c r="BX190" s="81">
        <v>0</v>
      </c>
    </row>
    <row r="191" spans="2:76" ht="26.25" x14ac:dyDescent="0.25">
      <c r="B191" s="935" t="s">
        <v>294</v>
      </c>
      <c r="C191" s="936"/>
      <c r="D191" s="216"/>
      <c r="E191" s="191" t="s">
        <v>252</v>
      </c>
      <c r="F191" s="152"/>
      <c r="G191" s="527">
        <f t="shared" si="257"/>
        <v>0</v>
      </c>
      <c r="H191" s="390">
        <v>0</v>
      </c>
      <c r="I191" s="390">
        <v>0</v>
      </c>
      <c r="J191" s="390">
        <v>0</v>
      </c>
      <c r="K191" s="390" t="s">
        <v>914</v>
      </c>
      <c r="L191" s="390" t="s">
        <v>914</v>
      </c>
      <c r="M191" s="390" t="s">
        <v>914</v>
      </c>
      <c r="N191" s="390" t="s">
        <v>914</v>
      </c>
      <c r="O191" s="390" t="s">
        <v>914</v>
      </c>
      <c r="P191" s="390" t="s">
        <v>914</v>
      </c>
      <c r="Q191" s="390" t="s">
        <v>914</v>
      </c>
      <c r="R191" s="390" t="s">
        <v>914</v>
      </c>
      <c r="S191" s="390" t="s">
        <v>914</v>
      </c>
      <c r="T191" s="390" t="s">
        <v>914</v>
      </c>
      <c r="U191" s="390" t="s">
        <v>914</v>
      </c>
      <c r="V191" s="465" t="s">
        <v>914</v>
      </c>
      <c r="W191" s="486" t="s">
        <v>914</v>
      </c>
      <c r="X191" s="588">
        <f t="shared" si="258"/>
        <v>0</v>
      </c>
      <c r="Y191" s="390">
        <v>0</v>
      </c>
      <c r="Z191" s="390">
        <v>0</v>
      </c>
      <c r="AA191" s="390">
        <v>0</v>
      </c>
      <c r="AB191" s="390" t="s">
        <v>914</v>
      </c>
      <c r="AC191" s="390" t="s">
        <v>914</v>
      </c>
      <c r="AD191" s="390" t="s">
        <v>914</v>
      </c>
      <c r="AE191" s="390" t="s">
        <v>914</v>
      </c>
      <c r="AF191" s="390" t="s">
        <v>914</v>
      </c>
      <c r="AG191" s="390" t="s">
        <v>914</v>
      </c>
      <c r="AH191" s="390" t="s">
        <v>914</v>
      </c>
      <c r="AI191" s="390" t="s">
        <v>914</v>
      </c>
      <c r="AJ191" s="390" t="s">
        <v>914</v>
      </c>
      <c r="AK191" s="390" t="s">
        <v>914</v>
      </c>
      <c r="AL191" s="390" t="s">
        <v>914</v>
      </c>
      <c r="AM191" s="465" t="s">
        <v>914</v>
      </c>
      <c r="AN191" s="518">
        <f t="shared" si="259"/>
        <v>0</v>
      </c>
      <c r="AO191" s="26">
        <v>0</v>
      </c>
      <c r="AP191" s="26">
        <v>0</v>
      </c>
      <c r="AQ191" s="26">
        <v>0</v>
      </c>
      <c r="AR191" s="29"/>
      <c r="AS191" s="29"/>
      <c r="AT191" s="29"/>
      <c r="AU191" s="29"/>
      <c r="AV191" s="29"/>
      <c r="AW191" s="29"/>
      <c r="AX191" s="29"/>
      <c r="AY191" s="29"/>
      <c r="AZ191" s="29"/>
      <c r="BA191" s="29"/>
      <c r="BB191" s="29"/>
      <c r="BC191" s="30"/>
      <c r="BD191" s="114"/>
      <c r="BE191" s="518">
        <f t="shared" si="260"/>
        <v>0</v>
      </c>
      <c r="BF191" s="26">
        <v>0</v>
      </c>
      <c r="BG191" s="26">
        <v>0</v>
      </c>
      <c r="BH191" s="26">
        <v>0</v>
      </c>
      <c r="BI191" s="29"/>
      <c r="BJ191" s="29"/>
      <c r="BK191" s="29"/>
      <c r="BL191" s="29"/>
      <c r="BM191" s="29"/>
      <c r="BN191" s="29"/>
      <c r="BO191" s="29"/>
      <c r="BP191" s="29"/>
      <c r="BQ191" s="29"/>
      <c r="BR191" s="29"/>
      <c r="BS191" s="29"/>
      <c r="BT191" s="30"/>
      <c r="BU191" s="71"/>
      <c r="BV191" s="186">
        <f t="shared" si="261"/>
        <v>0</v>
      </c>
      <c r="BW191" s="81">
        <v>0</v>
      </c>
      <c r="BX191" s="81">
        <v>0</v>
      </c>
    </row>
    <row r="192" spans="2:76" ht="15.75" customHeight="1" x14ac:dyDescent="0.25">
      <c r="B192" s="933" t="s">
        <v>295</v>
      </c>
      <c r="C192" s="934"/>
      <c r="D192" s="215"/>
      <c r="E192" s="151" t="s">
        <v>253</v>
      </c>
      <c r="F192" s="152"/>
      <c r="G192" s="527">
        <f t="shared" si="257"/>
        <v>0</v>
      </c>
      <c r="H192" s="390">
        <v>0</v>
      </c>
      <c r="I192" s="390">
        <v>0</v>
      </c>
      <c r="J192" s="390">
        <v>0</v>
      </c>
      <c r="K192" s="390" t="s">
        <v>914</v>
      </c>
      <c r="L192" s="390" t="s">
        <v>914</v>
      </c>
      <c r="M192" s="390" t="s">
        <v>914</v>
      </c>
      <c r="N192" s="390" t="s">
        <v>914</v>
      </c>
      <c r="O192" s="390" t="s">
        <v>914</v>
      </c>
      <c r="P192" s="390" t="s">
        <v>914</v>
      </c>
      <c r="Q192" s="390" t="s">
        <v>914</v>
      </c>
      <c r="R192" s="390" t="s">
        <v>914</v>
      </c>
      <c r="S192" s="390" t="s">
        <v>914</v>
      </c>
      <c r="T192" s="390" t="s">
        <v>914</v>
      </c>
      <c r="U192" s="390" t="s">
        <v>914</v>
      </c>
      <c r="V192" s="465" t="s">
        <v>914</v>
      </c>
      <c r="W192" s="486" t="s">
        <v>914</v>
      </c>
      <c r="X192" s="588">
        <f t="shared" si="258"/>
        <v>0</v>
      </c>
      <c r="Y192" s="390">
        <v>0</v>
      </c>
      <c r="Z192" s="390">
        <v>0</v>
      </c>
      <c r="AA192" s="390">
        <v>0</v>
      </c>
      <c r="AB192" s="390" t="s">
        <v>914</v>
      </c>
      <c r="AC192" s="390" t="s">
        <v>914</v>
      </c>
      <c r="AD192" s="390" t="s">
        <v>914</v>
      </c>
      <c r="AE192" s="390" t="s">
        <v>914</v>
      </c>
      <c r="AF192" s="390" t="s">
        <v>914</v>
      </c>
      <c r="AG192" s="390" t="s">
        <v>914</v>
      </c>
      <c r="AH192" s="390" t="s">
        <v>914</v>
      </c>
      <c r="AI192" s="390" t="s">
        <v>914</v>
      </c>
      <c r="AJ192" s="390" t="s">
        <v>914</v>
      </c>
      <c r="AK192" s="390" t="s">
        <v>914</v>
      </c>
      <c r="AL192" s="390" t="s">
        <v>914</v>
      </c>
      <c r="AM192" s="465" t="s">
        <v>914</v>
      </c>
      <c r="AN192" s="518">
        <f t="shared" si="259"/>
        <v>0</v>
      </c>
      <c r="AO192" s="26">
        <v>0</v>
      </c>
      <c r="AP192" s="26">
        <v>0</v>
      </c>
      <c r="AQ192" s="26">
        <v>0</v>
      </c>
      <c r="AR192" s="29"/>
      <c r="AS192" s="29"/>
      <c r="AT192" s="29"/>
      <c r="AU192" s="29"/>
      <c r="AV192" s="29"/>
      <c r="AW192" s="29"/>
      <c r="AX192" s="29"/>
      <c r="AY192" s="29"/>
      <c r="AZ192" s="29"/>
      <c r="BA192" s="29"/>
      <c r="BB192" s="29"/>
      <c r="BC192" s="30"/>
      <c r="BD192" s="114"/>
      <c r="BE192" s="518">
        <f t="shared" si="260"/>
        <v>0</v>
      </c>
      <c r="BF192" s="26">
        <v>0</v>
      </c>
      <c r="BG192" s="26">
        <v>0</v>
      </c>
      <c r="BH192" s="26">
        <v>0</v>
      </c>
      <c r="BI192" s="29"/>
      <c r="BJ192" s="29"/>
      <c r="BK192" s="29"/>
      <c r="BL192" s="29"/>
      <c r="BM192" s="29"/>
      <c r="BN192" s="29"/>
      <c r="BO192" s="29"/>
      <c r="BP192" s="29"/>
      <c r="BQ192" s="29"/>
      <c r="BR192" s="29"/>
      <c r="BS192" s="29"/>
      <c r="BT192" s="30"/>
      <c r="BU192" s="71"/>
      <c r="BV192" s="186">
        <f t="shared" si="261"/>
        <v>0</v>
      </c>
      <c r="BW192" s="81">
        <v>0</v>
      </c>
      <c r="BX192" s="81">
        <v>0</v>
      </c>
    </row>
    <row r="193" spans="2:76" ht="15.75" customHeight="1" x14ac:dyDescent="0.25">
      <c r="B193" s="935" t="s">
        <v>296</v>
      </c>
      <c r="C193" s="936"/>
      <c r="D193" s="216"/>
      <c r="E193" s="151" t="s">
        <v>254</v>
      </c>
      <c r="F193" s="152"/>
      <c r="G193" s="527">
        <f t="shared" si="257"/>
        <v>0</v>
      </c>
      <c r="H193" s="390">
        <v>0</v>
      </c>
      <c r="I193" s="390">
        <v>0</v>
      </c>
      <c r="J193" s="390">
        <v>0</v>
      </c>
      <c r="K193" s="390" t="s">
        <v>914</v>
      </c>
      <c r="L193" s="390" t="s">
        <v>914</v>
      </c>
      <c r="M193" s="390" t="s">
        <v>914</v>
      </c>
      <c r="N193" s="390" t="s">
        <v>914</v>
      </c>
      <c r="O193" s="390" t="s">
        <v>914</v>
      </c>
      <c r="P193" s="390" t="s">
        <v>914</v>
      </c>
      <c r="Q193" s="390" t="s">
        <v>914</v>
      </c>
      <c r="R193" s="390" t="s">
        <v>914</v>
      </c>
      <c r="S193" s="390" t="s">
        <v>914</v>
      </c>
      <c r="T193" s="390" t="s">
        <v>914</v>
      </c>
      <c r="U193" s="390" t="s">
        <v>914</v>
      </c>
      <c r="V193" s="465" t="s">
        <v>914</v>
      </c>
      <c r="W193" s="486" t="s">
        <v>914</v>
      </c>
      <c r="X193" s="588">
        <f t="shared" si="258"/>
        <v>0</v>
      </c>
      <c r="Y193" s="390">
        <v>0</v>
      </c>
      <c r="Z193" s="390">
        <v>0</v>
      </c>
      <c r="AA193" s="390">
        <v>0</v>
      </c>
      <c r="AB193" s="390" t="s">
        <v>914</v>
      </c>
      <c r="AC193" s="390" t="s">
        <v>914</v>
      </c>
      <c r="AD193" s="390" t="s">
        <v>914</v>
      </c>
      <c r="AE193" s="390" t="s">
        <v>914</v>
      </c>
      <c r="AF193" s="390" t="s">
        <v>914</v>
      </c>
      <c r="AG193" s="390" t="s">
        <v>914</v>
      </c>
      <c r="AH193" s="390" t="s">
        <v>914</v>
      </c>
      <c r="AI193" s="390" t="s">
        <v>914</v>
      </c>
      <c r="AJ193" s="390" t="s">
        <v>914</v>
      </c>
      <c r="AK193" s="390" t="s">
        <v>914</v>
      </c>
      <c r="AL193" s="390" t="s">
        <v>914</v>
      </c>
      <c r="AM193" s="465" t="s">
        <v>914</v>
      </c>
      <c r="AN193" s="518">
        <f t="shared" si="259"/>
        <v>0</v>
      </c>
      <c r="AO193" s="26">
        <v>0</v>
      </c>
      <c r="AP193" s="26">
        <v>0</v>
      </c>
      <c r="AQ193" s="26">
        <v>0</v>
      </c>
      <c r="AR193" s="29"/>
      <c r="AS193" s="29"/>
      <c r="AT193" s="29"/>
      <c r="AU193" s="29"/>
      <c r="AV193" s="29"/>
      <c r="AW193" s="29"/>
      <c r="AX193" s="29"/>
      <c r="AY193" s="29"/>
      <c r="AZ193" s="29"/>
      <c r="BA193" s="29"/>
      <c r="BB193" s="29"/>
      <c r="BC193" s="30"/>
      <c r="BD193" s="114"/>
      <c r="BE193" s="518">
        <f t="shared" si="260"/>
        <v>0</v>
      </c>
      <c r="BF193" s="26">
        <v>0</v>
      </c>
      <c r="BG193" s="26">
        <v>0</v>
      </c>
      <c r="BH193" s="26">
        <v>0</v>
      </c>
      <c r="BI193" s="29"/>
      <c r="BJ193" s="29"/>
      <c r="BK193" s="29"/>
      <c r="BL193" s="29"/>
      <c r="BM193" s="29"/>
      <c r="BN193" s="29"/>
      <c r="BO193" s="29"/>
      <c r="BP193" s="29"/>
      <c r="BQ193" s="29"/>
      <c r="BR193" s="29"/>
      <c r="BS193" s="29"/>
      <c r="BT193" s="30"/>
      <c r="BU193" s="71"/>
      <c r="BV193" s="186">
        <f t="shared" si="261"/>
        <v>0</v>
      </c>
      <c r="BW193" s="81">
        <v>0</v>
      </c>
      <c r="BX193" s="81">
        <v>0</v>
      </c>
    </row>
    <row r="194" spans="2:76" ht="15.75" customHeight="1" x14ac:dyDescent="0.25">
      <c r="B194" s="920" t="s">
        <v>297</v>
      </c>
      <c r="C194" s="921"/>
      <c r="D194" s="217"/>
      <c r="E194" s="151" t="s">
        <v>255</v>
      </c>
      <c r="F194" s="152"/>
      <c r="G194" s="527">
        <f t="shared" si="257"/>
        <v>0</v>
      </c>
      <c r="H194" s="390">
        <v>0</v>
      </c>
      <c r="I194" s="390">
        <v>0</v>
      </c>
      <c r="J194" s="390">
        <v>0</v>
      </c>
      <c r="K194" s="390" t="s">
        <v>914</v>
      </c>
      <c r="L194" s="390" t="s">
        <v>914</v>
      </c>
      <c r="M194" s="390" t="s">
        <v>914</v>
      </c>
      <c r="N194" s="390" t="s">
        <v>914</v>
      </c>
      <c r="O194" s="390" t="s">
        <v>914</v>
      </c>
      <c r="P194" s="390" t="s">
        <v>914</v>
      </c>
      <c r="Q194" s="390" t="s">
        <v>914</v>
      </c>
      <c r="R194" s="390" t="s">
        <v>914</v>
      </c>
      <c r="S194" s="390" t="s">
        <v>914</v>
      </c>
      <c r="T194" s="390" t="s">
        <v>914</v>
      </c>
      <c r="U194" s="390" t="s">
        <v>914</v>
      </c>
      <c r="V194" s="465" t="s">
        <v>914</v>
      </c>
      <c r="W194" s="486" t="s">
        <v>914</v>
      </c>
      <c r="X194" s="588">
        <f t="shared" si="258"/>
        <v>0</v>
      </c>
      <c r="Y194" s="390">
        <v>0</v>
      </c>
      <c r="Z194" s="390">
        <v>0</v>
      </c>
      <c r="AA194" s="390">
        <v>0</v>
      </c>
      <c r="AB194" s="390" t="s">
        <v>914</v>
      </c>
      <c r="AC194" s="390" t="s">
        <v>914</v>
      </c>
      <c r="AD194" s="390" t="s">
        <v>914</v>
      </c>
      <c r="AE194" s="390" t="s">
        <v>914</v>
      </c>
      <c r="AF194" s="390" t="s">
        <v>914</v>
      </c>
      <c r="AG194" s="390" t="s">
        <v>914</v>
      </c>
      <c r="AH194" s="390" t="s">
        <v>914</v>
      </c>
      <c r="AI194" s="390" t="s">
        <v>914</v>
      </c>
      <c r="AJ194" s="390" t="s">
        <v>914</v>
      </c>
      <c r="AK194" s="390" t="s">
        <v>914</v>
      </c>
      <c r="AL194" s="390" t="s">
        <v>914</v>
      </c>
      <c r="AM194" s="465" t="s">
        <v>914</v>
      </c>
      <c r="AN194" s="518">
        <f t="shared" si="259"/>
        <v>0</v>
      </c>
      <c r="AO194" s="26">
        <v>0</v>
      </c>
      <c r="AP194" s="26">
        <v>0</v>
      </c>
      <c r="AQ194" s="26">
        <v>0</v>
      </c>
      <c r="AR194" s="29"/>
      <c r="AS194" s="29"/>
      <c r="AT194" s="29"/>
      <c r="AU194" s="29"/>
      <c r="AV194" s="29"/>
      <c r="AW194" s="29"/>
      <c r="AX194" s="29"/>
      <c r="AY194" s="29"/>
      <c r="AZ194" s="29"/>
      <c r="BA194" s="29"/>
      <c r="BB194" s="29"/>
      <c r="BC194" s="30"/>
      <c r="BD194" s="114"/>
      <c r="BE194" s="518">
        <f t="shared" si="260"/>
        <v>0</v>
      </c>
      <c r="BF194" s="26">
        <v>0</v>
      </c>
      <c r="BG194" s="26">
        <v>0</v>
      </c>
      <c r="BH194" s="26">
        <v>0</v>
      </c>
      <c r="BI194" s="29"/>
      <c r="BJ194" s="29"/>
      <c r="BK194" s="29"/>
      <c r="BL194" s="29"/>
      <c r="BM194" s="29"/>
      <c r="BN194" s="29"/>
      <c r="BO194" s="29"/>
      <c r="BP194" s="29"/>
      <c r="BQ194" s="29"/>
      <c r="BR194" s="29"/>
      <c r="BS194" s="29"/>
      <c r="BT194" s="30"/>
      <c r="BU194" s="71"/>
      <c r="BV194" s="186">
        <f t="shared" si="261"/>
        <v>0</v>
      </c>
      <c r="BW194" s="81">
        <v>0</v>
      </c>
      <c r="BX194" s="81">
        <v>0</v>
      </c>
    </row>
    <row r="195" spans="2:76" ht="15.75" customHeight="1" x14ac:dyDescent="0.25">
      <c r="B195" s="933" t="s">
        <v>298</v>
      </c>
      <c r="C195" s="934"/>
      <c r="D195" s="504"/>
      <c r="E195" s="151" t="s">
        <v>256</v>
      </c>
      <c r="F195" s="152"/>
      <c r="G195" s="527">
        <f>SUM(G196:G201)</f>
        <v>0</v>
      </c>
      <c r="H195" s="558">
        <f t="shared" ref="H195:W195" si="262">SUM(H196:H201)</f>
        <v>0</v>
      </c>
      <c r="I195" s="558">
        <f t="shared" si="262"/>
        <v>0</v>
      </c>
      <c r="J195" s="558">
        <f t="shared" si="262"/>
        <v>0</v>
      </c>
      <c r="K195" s="558">
        <f t="shared" si="262"/>
        <v>0</v>
      </c>
      <c r="L195" s="558">
        <f t="shared" si="262"/>
        <v>0</v>
      </c>
      <c r="M195" s="558">
        <f t="shared" ref="M195:T195" si="263">SUM(M196:M201)</f>
        <v>0</v>
      </c>
      <c r="N195" s="558">
        <f t="shared" si="263"/>
        <v>0</v>
      </c>
      <c r="O195" s="558">
        <f t="shared" si="263"/>
        <v>0</v>
      </c>
      <c r="P195" s="558">
        <f t="shared" si="263"/>
        <v>0</v>
      </c>
      <c r="Q195" s="558">
        <f t="shared" si="263"/>
        <v>0</v>
      </c>
      <c r="R195" s="558">
        <f t="shared" si="263"/>
        <v>0</v>
      </c>
      <c r="S195" s="558">
        <f t="shared" si="263"/>
        <v>0</v>
      </c>
      <c r="T195" s="558">
        <f t="shared" si="263"/>
        <v>0</v>
      </c>
      <c r="U195" s="558">
        <f t="shared" si="262"/>
        <v>0</v>
      </c>
      <c r="V195" s="587">
        <f t="shared" si="262"/>
        <v>0</v>
      </c>
      <c r="W195" s="587">
        <f t="shared" si="262"/>
        <v>0</v>
      </c>
      <c r="X195" s="588">
        <f>SUM(X196:X201)</f>
        <v>0</v>
      </c>
      <c r="Y195" s="589">
        <f t="shared" ref="Y195:AM195" si="264">SUM(Y196:Y201)</f>
        <v>0</v>
      </c>
      <c r="Z195" s="589">
        <f t="shared" si="264"/>
        <v>0</v>
      </c>
      <c r="AA195" s="589">
        <f t="shared" si="264"/>
        <v>0</v>
      </c>
      <c r="AB195" s="589">
        <f t="shared" si="264"/>
        <v>0</v>
      </c>
      <c r="AC195" s="589">
        <f t="shared" si="264"/>
        <v>0</v>
      </c>
      <c r="AD195" s="589">
        <f t="shared" si="264"/>
        <v>0</v>
      </c>
      <c r="AE195" s="589">
        <f t="shared" si="264"/>
        <v>0</v>
      </c>
      <c r="AF195" s="589">
        <f t="shared" si="264"/>
        <v>0</v>
      </c>
      <c r="AG195" s="589">
        <f t="shared" si="264"/>
        <v>0</v>
      </c>
      <c r="AH195" s="589">
        <f t="shared" si="264"/>
        <v>0</v>
      </c>
      <c r="AI195" s="589">
        <f t="shared" si="264"/>
        <v>0</v>
      </c>
      <c r="AJ195" s="589">
        <f t="shared" si="264"/>
        <v>0</v>
      </c>
      <c r="AK195" s="589">
        <f t="shared" si="264"/>
        <v>0</v>
      </c>
      <c r="AL195" s="589">
        <f t="shared" si="264"/>
        <v>0</v>
      </c>
      <c r="AM195" s="587">
        <f t="shared" si="264"/>
        <v>0</v>
      </c>
      <c r="AN195" s="518">
        <f>SUM(AN196:AN201)</f>
        <v>0</v>
      </c>
      <c r="AO195" s="560">
        <f t="shared" ref="AO195:BC195" si="265">SUM(AO196:AO201)</f>
        <v>0</v>
      </c>
      <c r="AP195" s="560">
        <f t="shared" si="265"/>
        <v>0</v>
      </c>
      <c r="AQ195" s="560">
        <f t="shared" si="265"/>
        <v>0</v>
      </c>
      <c r="AR195" s="560">
        <f t="shared" si="265"/>
        <v>0</v>
      </c>
      <c r="AS195" s="560">
        <f t="shared" ref="AS195:AZ195" si="266">SUM(AS196:AS201)</f>
        <v>0</v>
      </c>
      <c r="AT195" s="560">
        <f t="shared" si="266"/>
        <v>0</v>
      </c>
      <c r="AU195" s="560">
        <f t="shared" si="266"/>
        <v>0</v>
      </c>
      <c r="AV195" s="560">
        <f t="shared" si="266"/>
        <v>0</v>
      </c>
      <c r="AW195" s="560">
        <f t="shared" si="266"/>
        <v>0</v>
      </c>
      <c r="AX195" s="560">
        <f t="shared" si="266"/>
        <v>0</v>
      </c>
      <c r="AY195" s="560">
        <f t="shared" si="266"/>
        <v>0</v>
      </c>
      <c r="AZ195" s="560">
        <f t="shared" si="266"/>
        <v>0</v>
      </c>
      <c r="BA195" s="560">
        <f t="shared" si="265"/>
        <v>0</v>
      </c>
      <c r="BB195" s="560">
        <f t="shared" si="265"/>
        <v>0</v>
      </c>
      <c r="BC195" s="561">
        <f t="shared" si="265"/>
        <v>0</v>
      </c>
      <c r="BD195" s="590"/>
      <c r="BE195" s="518">
        <f>SUM(BE196:BE201)</f>
        <v>0</v>
      </c>
      <c r="BF195" s="560">
        <f t="shared" ref="BF195:BT195" si="267">SUM(BF196:BF201)</f>
        <v>0</v>
      </c>
      <c r="BG195" s="560">
        <f t="shared" si="267"/>
        <v>0</v>
      </c>
      <c r="BH195" s="560">
        <f t="shared" si="267"/>
        <v>0</v>
      </c>
      <c r="BI195" s="560">
        <f t="shared" si="267"/>
        <v>0</v>
      </c>
      <c r="BJ195" s="560">
        <f t="shared" ref="BJ195:BQ195" si="268">SUM(BJ196:BJ201)</f>
        <v>0</v>
      </c>
      <c r="BK195" s="560">
        <f t="shared" si="268"/>
        <v>0</v>
      </c>
      <c r="BL195" s="560">
        <f t="shared" si="268"/>
        <v>0</v>
      </c>
      <c r="BM195" s="560">
        <f t="shared" si="268"/>
        <v>0</v>
      </c>
      <c r="BN195" s="560">
        <f t="shared" si="268"/>
        <v>0</v>
      </c>
      <c r="BO195" s="560">
        <f t="shared" si="268"/>
        <v>0</v>
      </c>
      <c r="BP195" s="560">
        <f t="shared" si="268"/>
        <v>0</v>
      </c>
      <c r="BQ195" s="560">
        <f t="shared" si="268"/>
        <v>0</v>
      </c>
      <c r="BR195" s="560">
        <f t="shared" si="267"/>
        <v>0</v>
      </c>
      <c r="BS195" s="560">
        <f t="shared" si="267"/>
        <v>0</v>
      </c>
      <c r="BT195" s="561">
        <f t="shared" si="267"/>
        <v>0</v>
      </c>
      <c r="BU195" s="591"/>
      <c r="BV195" s="186">
        <f t="shared" si="261"/>
        <v>0</v>
      </c>
      <c r="BW195" s="592">
        <f t="shared" ref="BW195:BX195" si="269">SUM(BW196:BW201)</f>
        <v>0</v>
      </c>
      <c r="BX195" s="593">
        <f t="shared" si="269"/>
        <v>0</v>
      </c>
    </row>
    <row r="196" spans="2:76" x14ac:dyDescent="0.25">
      <c r="B196" s="922" t="s">
        <v>5</v>
      </c>
      <c r="C196" s="167" t="s">
        <v>187</v>
      </c>
      <c r="D196" s="167"/>
      <c r="E196" s="897" t="s">
        <v>256</v>
      </c>
      <c r="F196" s="152" t="s">
        <v>77</v>
      </c>
      <c r="G196" s="531">
        <f t="shared" ref="G196:G201" si="270">SUM(H196:W196)</f>
        <v>0</v>
      </c>
      <c r="H196" s="390">
        <v>0</v>
      </c>
      <c r="I196" s="390">
        <v>0</v>
      </c>
      <c r="J196" s="390">
        <v>0</v>
      </c>
      <c r="K196" s="390" t="s">
        <v>914</v>
      </c>
      <c r="L196" s="390" t="s">
        <v>914</v>
      </c>
      <c r="M196" s="390" t="s">
        <v>914</v>
      </c>
      <c r="N196" s="390" t="s">
        <v>914</v>
      </c>
      <c r="O196" s="390" t="s">
        <v>914</v>
      </c>
      <c r="P196" s="390" t="s">
        <v>914</v>
      </c>
      <c r="Q196" s="390" t="s">
        <v>914</v>
      </c>
      <c r="R196" s="390" t="s">
        <v>914</v>
      </c>
      <c r="S196" s="390" t="s">
        <v>914</v>
      </c>
      <c r="T196" s="390" t="s">
        <v>914</v>
      </c>
      <c r="U196" s="390" t="s">
        <v>914</v>
      </c>
      <c r="V196" s="465" t="s">
        <v>914</v>
      </c>
      <c r="W196" s="486" t="s">
        <v>914</v>
      </c>
      <c r="X196" s="594">
        <f t="shared" ref="X196:X201" si="271">SUM(Y196:AM196)</f>
        <v>0</v>
      </c>
      <c r="Y196" s="390">
        <v>0</v>
      </c>
      <c r="Z196" s="390">
        <v>0</v>
      </c>
      <c r="AA196" s="390">
        <v>0</v>
      </c>
      <c r="AB196" s="390" t="s">
        <v>914</v>
      </c>
      <c r="AC196" s="390" t="s">
        <v>914</v>
      </c>
      <c r="AD196" s="390" t="s">
        <v>914</v>
      </c>
      <c r="AE196" s="390" t="s">
        <v>914</v>
      </c>
      <c r="AF196" s="390" t="s">
        <v>914</v>
      </c>
      <c r="AG196" s="390" t="s">
        <v>914</v>
      </c>
      <c r="AH196" s="390" t="s">
        <v>914</v>
      </c>
      <c r="AI196" s="390" t="s">
        <v>914</v>
      </c>
      <c r="AJ196" s="390" t="s">
        <v>914</v>
      </c>
      <c r="AK196" s="390" t="s">
        <v>914</v>
      </c>
      <c r="AL196" s="390" t="s">
        <v>914</v>
      </c>
      <c r="AM196" s="465" t="s">
        <v>914</v>
      </c>
      <c r="AN196" s="519">
        <f t="shared" ref="AN196:AN201" si="272">SUM(AO196:BC196)</f>
        <v>0</v>
      </c>
      <c r="AO196" s="26">
        <v>0</v>
      </c>
      <c r="AP196" s="26">
        <v>0</v>
      </c>
      <c r="AQ196" s="26">
        <v>0</v>
      </c>
      <c r="AR196" s="32"/>
      <c r="AS196" s="32"/>
      <c r="AT196" s="32"/>
      <c r="AU196" s="32"/>
      <c r="AV196" s="32"/>
      <c r="AW196" s="32"/>
      <c r="AX196" s="32"/>
      <c r="AY196" s="32"/>
      <c r="AZ196" s="32"/>
      <c r="BA196" s="32"/>
      <c r="BB196" s="32"/>
      <c r="BC196" s="33"/>
      <c r="BD196" s="114"/>
      <c r="BE196" s="519">
        <f t="shared" ref="BE196:BE201" si="273">SUM(BF196:BT196)</f>
        <v>0</v>
      </c>
      <c r="BF196" s="26">
        <v>0</v>
      </c>
      <c r="BG196" s="26">
        <v>0</v>
      </c>
      <c r="BH196" s="26">
        <v>0</v>
      </c>
      <c r="BI196" s="32"/>
      <c r="BJ196" s="32"/>
      <c r="BK196" s="32"/>
      <c r="BL196" s="32"/>
      <c r="BM196" s="32"/>
      <c r="BN196" s="32"/>
      <c r="BO196" s="32"/>
      <c r="BP196" s="32"/>
      <c r="BQ196" s="32"/>
      <c r="BR196" s="32"/>
      <c r="BS196" s="32"/>
      <c r="BT196" s="33"/>
      <c r="BU196" s="72"/>
      <c r="BV196" s="184">
        <f t="shared" si="261"/>
        <v>0</v>
      </c>
      <c r="BW196" s="81">
        <v>0</v>
      </c>
      <c r="BX196" s="81">
        <v>0</v>
      </c>
    </row>
    <row r="197" spans="2:76" ht="25.5" x14ac:dyDescent="0.25">
      <c r="B197" s="923"/>
      <c r="C197" s="167" t="s">
        <v>188</v>
      </c>
      <c r="D197" s="167"/>
      <c r="E197" s="898"/>
      <c r="F197" s="152" t="s">
        <v>55</v>
      </c>
      <c r="G197" s="531">
        <f t="shared" si="270"/>
        <v>0</v>
      </c>
      <c r="H197" s="390">
        <v>0</v>
      </c>
      <c r="I197" s="390">
        <v>0</v>
      </c>
      <c r="J197" s="390">
        <v>0</v>
      </c>
      <c r="K197" s="390" t="s">
        <v>914</v>
      </c>
      <c r="L197" s="390" t="s">
        <v>914</v>
      </c>
      <c r="M197" s="390" t="s">
        <v>914</v>
      </c>
      <c r="N197" s="390" t="s">
        <v>914</v>
      </c>
      <c r="O197" s="390" t="s">
        <v>914</v>
      </c>
      <c r="P197" s="390" t="s">
        <v>914</v>
      </c>
      <c r="Q197" s="390" t="s">
        <v>914</v>
      </c>
      <c r="R197" s="390" t="s">
        <v>914</v>
      </c>
      <c r="S197" s="390" t="s">
        <v>914</v>
      </c>
      <c r="T197" s="390" t="s">
        <v>914</v>
      </c>
      <c r="U197" s="390" t="s">
        <v>914</v>
      </c>
      <c r="V197" s="465" t="s">
        <v>914</v>
      </c>
      <c r="W197" s="486" t="s">
        <v>914</v>
      </c>
      <c r="X197" s="594">
        <f t="shared" si="271"/>
        <v>0</v>
      </c>
      <c r="Y197" s="390">
        <v>0</v>
      </c>
      <c r="Z197" s="390">
        <v>0</v>
      </c>
      <c r="AA197" s="390">
        <v>0</v>
      </c>
      <c r="AB197" s="390" t="s">
        <v>914</v>
      </c>
      <c r="AC197" s="390" t="s">
        <v>914</v>
      </c>
      <c r="AD197" s="390" t="s">
        <v>914</v>
      </c>
      <c r="AE197" s="390" t="s">
        <v>914</v>
      </c>
      <c r="AF197" s="390" t="s">
        <v>914</v>
      </c>
      <c r="AG197" s="390" t="s">
        <v>914</v>
      </c>
      <c r="AH197" s="390" t="s">
        <v>914</v>
      </c>
      <c r="AI197" s="390" t="s">
        <v>914</v>
      </c>
      <c r="AJ197" s="390" t="s">
        <v>914</v>
      </c>
      <c r="AK197" s="390" t="s">
        <v>914</v>
      </c>
      <c r="AL197" s="390" t="s">
        <v>914</v>
      </c>
      <c r="AM197" s="465" t="s">
        <v>914</v>
      </c>
      <c r="AN197" s="519">
        <f t="shared" si="272"/>
        <v>0</v>
      </c>
      <c r="AO197" s="26">
        <v>0</v>
      </c>
      <c r="AP197" s="26">
        <v>0</v>
      </c>
      <c r="AQ197" s="26">
        <v>0</v>
      </c>
      <c r="AR197" s="32"/>
      <c r="AS197" s="32"/>
      <c r="AT197" s="32"/>
      <c r="AU197" s="32"/>
      <c r="AV197" s="32"/>
      <c r="AW197" s="32"/>
      <c r="AX197" s="32"/>
      <c r="AY197" s="32"/>
      <c r="AZ197" s="32"/>
      <c r="BA197" s="32"/>
      <c r="BB197" s="32"/>
      <c r="BC197" s="33"/>
      <c r="BD197" s="114"/>
      <c r="BE197" s="519">
        <f t="shared" si="273"/>
        <v>0</v>
      </c>
      <c r="BF197" s="26">
        <v>0</v>
      </c>
      <c r="BG197" s="26">
        <v>0</v>
      </c>
      <c r="BH197" s="26">
        <v>0</v>
      </c>
      <c r="BI197" s="32"/>
      <c r="BJ197" s="32"/>
      <c r="BK197" s="32"/>
      <c r="BL197" s="32"/>
      <c r="BM197" s="32"/>
      <c r="BN197" s="32"/>
      <c r="BO197" s="32"/>
      <c r="BP197" s="32"/>
      <c r="BQ197" s="32"/>
      <c r="BR197" s="32"/>
      <c r="BS197" s="32"/>
      <c r="BT197" s="33"/>
      <c r="BU197" s="72"/>
      <c r="BV197" s="184">
        <f t="shared" si="261"/>
        <v>0</v>
      </c>
      <c r="BW197" s="81">
        <v>0</v>
      </c>
      <c r="BX197" s="81">
        <v>0</v>
      </c>
    </row>
    <row r="198" spans="2:76" x14ac:dyDescent="0.25">
      <c r="B198" s="923"/>
      <c r="C198" s="167" t="s">
        <v>189</v>
      </c>
      <c r="D198" s="167"/>
      <c r="E198" s="898"/>
      <c r="F198" s="152" t="s">
        <v>63</v>
      </c>
      <c r="G198" s="531">
        <f t="shared" si="270"/>
        <v>0</v>
      </c>
      <c r="H198" s="390">
        <v>0</v>
      </c>
      <c r="I198" s="390">
        <v>0</v>
      </c>
      <c r="J198" s="390">
        <v>0</v>
      </c>
      <c r="K198" s="390" t="s">
        <v>914</v>
      </c>
      <c r="L198" s="390" t="s">
        <v>914</v>
      </c>
      <c r="M198" s="390" t="s">
        <v>914</v>
      </c>
      <c r="N198" s="390" t="s">
        <v>914</v>
      </c>
      <c r="O198" s="390" t="s">
        <v>914</v>
      </c>
      <c r="P198" s="390" t="s">
        <v>914</v>
      </c>
      <c r="Q198" s="390" t="s">
        <v>914</v>
      </c>
      <c r="R198" s="390" t="s">
        <v>914</v>
      </c>
      <c r="S198" s="390" t="s">
        <v>914</v>
      </c>
      <c r="T198" s="390" t="s">
        <v>914</v>
      </c>
      <c r="U198" s="390" t="s">
        <v>914</v>
      </c>
      <c r="V198" s="465" t="s">
        <v>914</v>
      </c>
      <c r="W198" s="486" t="s">
        <v>914</v>
      </c>
      <c r="X198" s="594">
        <f t="shared" si="271"/>
        <v>0</v>
      </c>
      <c r="Y198" s="390">
        <v>0</v>
      </c>
      <c r="Z198" s="390">
        <v>0</v>
      </c>
      <c r="AA198" s="390">
        <v>0</v>
      </c>
      <c r="AB198" s="390" t="s">
        <v>914</v>
      </c>
      <c r="AC198" s="390" t="s">
        <v>914</v>
      </c>
      <c r="AD198" s="390" t="s">
        <v>914</v>
      </c>
      <c r="AE198" s="390" t="s">
        <v>914</v>
      </c>
      <c r="AF198" s="390" t="s">
        <v>914</v>
      </c>
      <c r="AG198" s="390" t="s">
        <v>914</v>
      </c>
      <c r="AH198" s="390" t="s">
        <v>914</v>
      </c>
      <c r="AI198" s="390" t="s">
        <v>914</v>
      </c>
      <c r="AJ198" s="390" t="s">
        <v>914</v>
      </c>
      <c r="AK198" s="390" t="s">
        <v>914</v>
      </c>
      <c r="AL198" s="390" t="s">
        <v>914</v>
      </c>
      <c r="AM198" s="465" t="s">
        <v>914</v>
      </c>
      <c r="AN198" s="519">
        <f t="shared" si="272"/>
        <v>0</v>
      </c>
      <c r="AO198" s="26">
        <v>0</v>
      </c>
      <c r="AP198" s="26">
        <v>0</v>
      </c>
      <c r="AQ198" s="26">
        <v>0</v>
      </c>
      <c r="AR198" s="32"/>
      <c r="AS198" s="32"/>
      <c r="AT198" s="32"/>
      <c r="AU198" s="32"/>
      <c r="AV198" s="32"/>
      <c r="AW198" s="32"/>
      <c r="AX198" s="32"/>
      <c r="AY198" s="32"/>
      <c r="AZ198" s="32"/>
      <c r="BA198" s="32"/>
      <c r="BB198" s="32"/>
      <c r="BC198" s="33"/>
      <c r="BD198" s="114"/>
      <c r="BE198" s="519">
        <f t="shared" si="273"/>
        <v>0</v>
      </c>
      <c r="BF198" s="26">
        <v>0</v>
      </c>
      <c r="BG198" s="26">
        <v>0</v>
      </c>
      <c r="BH198" s="26">
        <v>0</v>
      </c>
      <c r="BI198" s="32"/>
      <c r="BJ198" s="32"/>
      <c r="BK198" s="32"/>
      <c r="BL198" s="32"/>
      <c r="BM198" s="32"/>
      <c r="BN198" s="32"/>
      <c r="BO198" s="32"/>
      <c r="BP198" s="32"/>
      <c r="BQ198" s="32"/>
      <c r="BR198" s="32"/>
      <c r="BS198" s="32"/>
      <c r="BT198" s="33"/>
      <c r="BU198" s="72"/>
      <c r="BV198" s="184">
        <f t="shared" si="261"/>
        <v>0</v>
      </c>
      <c r="BW198" s="81">
        <v>0</v>
      </c>
      <c r="BX198" s="81">
        <v>0</v>
      </c>
    </row>
    <row r="199" spans="2:76" x14ac:dyDescent="0.25">
      <c r="B199" s="923"/>
      <c r="C199" s="167" t="s">
        <v>191</v>
      </c>
      <c r="D199" s="167"/>
      <c r="E199" s="898"/>
      <c r="F199" s="152" t="s">
        <v>190</v>
      </c>
      <c r="G199" s="531">
        <f t="shared" si="270"/>
        <v>0</v>
      </c>
      <c r="H199" s="390">
        <v>0</v>
      </c>
      <c r="I199" s="390">
        <v>0</v>
      </c>
      <c r="J199" s="390">
        <v>0</v>
      </c>
      <c r="K199" s="390" t="s">
        <v>914</v>
      </c>
      <c r="L199" s="390" t="s">
        <v>914</v>
      </c>
      <c r="M199" s="390" t="s">
        <v>914</v>
      </c>
      <c r="N199" s="390" t="s">
        <v>914</v>
      </c>
      <c r="O199" s="390" t="s">
        <v>914</v>
      </c>
      <c r="P199" s="390" t="s">
        <v>914</v>
      </c>
      <c r="Q199" s="390" t="s">
        <v>914</v>
      </c>
      <c r="R199" s="390" t="s">
        <v>914</v>
      </c>
      <c r="S199" s="390" t="s">
        <v>914</v>
      </c>
      <c r="T199" s="390" t="s">
        <v>914</v>
      </c>
      <c r="U199" s="390" t="s">
        <v>914</v>
      </c>
      <c r="V199" s="465" t="s">
        <v>914</v>
      </c>
      <c r="W199" s="486" t="s">
        <v>914</v>
      </c>
      <c r="X199" s="594">
        <f t="shared" si="271"/>
        <v>0</v>
      </c>
      <c r="Y199" s="390">
        <v>0</v>
      </c>
      <c r="Z199" s="390">
        <v>0</v>
      </c>
      <c r="AA199" s="390">
        <v>0</v>
      </c>
      <c r="AB199" s="390" t="s">
        <v>914</v>
      </c>
      <c r="AC199" s="390" t="s">
        <v>914</v>
      </c>
      <c r="AD199" s="390" t="s">
        <v>914</v>
      </c>
      <c r="AE199" s="390" t="s">
        <v>914</v>
      </c>
      <c r="AF199" s="390" t="s">
        <v>914</v>
      </c>
      <c r="AG199" s="390" t="s">
        <v>914</v>
      </c>
      <c r="AH199" s="390" t="s">
        <v>914</v>
      </c>
      <c r="AI199" s="390" t="s">
        <v>914</v>
      </c>
      <c r="AJ199" s="390" t="s">
        <v>914</v>
      </c>
      <c r="AK199" s="390" t="s">
        <v>914</v>
      </c>
      <c r="AL199" s="390" t="s">
        <v>914</v>
      </c>
      <c r="AM199" s="465" t="s">
        <v>914</v>
      </c>
      <c r="AN199" s="519">
        <f t="shared" si="272"/>
        <v>0</v>
      </c>
      <c r="AO199" s="26">
        <v>0</v>
      </c>
      <c r="AP199" s="26">
        <v>0</v>
      </c>
      <c r="AQ199" s="26">
        <v>0</v>
      </c>
      <c r="AR199" s="32"/>
      <c r="AS199" s="32"/>
      <c r="AT199" s="32"/>
      <c r="AU199" s="32"/>
      <c r="AV199" s="32"/>
      <c r="AW199" s="32"/>
      <c r="AX199" s="32"/>
      <c r="AY199" s="32"/>
      <c r="AZ199" s="32"/>
      <c r="BA199" s="32"/>
      <c r="BB199" s="32"/>
      <c r="BC199" s="33"/>
      <c r="BD199" s="114"/>
      <c r="BE199" s="519">
        <f t="shared" si="273"/>
        <v>0</v>
      </c>
      <c r="BF199" s="26">
        <v>0</v>
      </c>
      <c r="BG199" s="26">
        <v>0</v>
      </c>
      <c r="BH199" s="26">
        <v>0</v>
      </c>
      <c r="BI199" s="32"/>
      <c r="BJ199" s="32"/>
      <c r="BK199" s="32"/>
      <c r="BL199" s="32"/>
      <c r="BM199" s="32"/>
      <c r="BN199" s="32"/>
      <c r="BO199" s="32"/>
      <c r="BP199" s="32"/>
      <c r="BQ199" s="32"/>
      <c r="BR199" s="32"/>
      <c r="BS199" s="32"/>
      <c r="BT199" s="33"/>
      <c r="BU199" s="72"/>
      <c r="BV199" s="184">
        <f t="shared" si="261"/>
        <v>0</v>
      </c>
      <c r="BW199" s="81">
        <v>0</v>
      </c>
      <c r="BX199" s="81">
        <v>0</v>
      </c>
    </row>
    <row r="200" spans="2:76" x14ac:dyDescent="0.25">
      <c r="B200" s="923"/>
      <c r="C200" s="167" t="s">
        <v>379</v>
      </c>
      <c r="D200" s="167"/>
      <c r="E200" s="898"/>
      <c r="F200" s="152" t="s">
        <v>192</v>
      </c>
      <c r="G200" s="531">
        <f t="shared" si="270"/>
        <v>0</v>
      </c>
      <c r="H200" s="390">
        <v>0</v>
      </c>
      <c r="I200" s="390">
        <v>0</v>
      </c>
      <c r="J200" s="390">
        <v>0</v>
      </c>
      <c r="K200" s="390" t="s">
        <v>914</v>
      </c>
      <c r="L200" s="390" t="s">
        <v>914</v>
      </c>
      <c r="M200" s="390" t="s">
        <v>914</v>
      </c>
      <c r="N200" s="390" t="s">
        <v>914</v>
      </c>
      <c r="O200" s="390" t="s">
        <v>914</v>
      </c>
      <c r="P200" s="390" t="s">
        <v>914</v>
      </c>
      <c r="Q200" s="390" t="s">
        <v>914</v>
      </c>
      <c r="R200" s="390" t="s">
        <v>914</v>
      </c>
      <c r="S200" s="390" t="s">
        <v>914</v>
      </c>
      <c r="T200" s="390" t="s">
        <v>914</v>
      </c>
      <c r="U200" s="390" t="s">
        <v>914</v>
      </c>
      <c r="V200" s="465" t="s">
        <v>914</v>
      </c>
      <c r="W200" s="486" t="s">
        <v>914</v>
      </c>
      <c r="X200" s="594">
        <f t="shared" si="271"/>
        <v>0</v>
      </c>
      <c r="Y200" s="390">
        <v>0</v>
      </c>
      <c r="Z200" s="390">
        <v>0</v>
      </c>
      <c r="AA200" s="390">
        <v>0</v>
      </c>
      <c r="AB200" s="390" t="s">
        <v>914</v>
      </c>
      <c r="AC200" s="390" t="s">
        <v>914</v>
      </c>
      <c r="AD200" s="390" t="s">
        <v>914</v>
      </c>
      <c r="AE200" s="390" t="s">
        <v>914</v>
      </c>
      <c r="AF200" s="390" t="s">
        <v>914</v>
      </c>
      <c r="AG200" s="390" t="s">
        <v>914</v>
      </c>
      <c r="AH200" s="390" t="s">
        <v>914</v>
      </c>
      <c r="AI200" s="390" t="s">
        <v>914</v>
      </c>
      <c r="AJ200" s="390" t="s">
        <v>914</v>
      </c>
      <c r="AK200" s="390" t="s">
        <v>914</v>
      </c>
      <c r="AL200" s="390" t="s">
        <v>914</v>
      </c>
      <c r="AM200" s="465" t="s">
        <v>914</v>
      </c>
      <c r="AN200" s="519">
        <f t="shared" si="272"/>
        <v>0</v>
      </c>
      <c r="AO200" s="26">
        <v>0</v>
      </c>
      <c r="AP200" s="26">
        <v>0</v>
      </c>
      <c r="AQ200" s="26">
        <v>0</v>
      </c>
      <c r="AR200" s="32"/>
      <c r="AS200" s="32"/>
      <c r="AT200" s="32"/>
      <c r="AU200" s="32"/>
      <c r="AV200" s="32"/>
      <c r="AW200" s="32"/>
      <c r="AX200" s="32"/>
      <c r="AY200" s="32"/>
      <c r="AZ200" s="32"/>
      <c r="BA200" s="32"/>
      <c r="BB200" s="32"/>
      <c r="BC200" s="33"/>
      <c r="BD200" s="114"/>
      <c r="BE200" s="519">
        <f t="shared" si="273"/>
        <v>0</v>
      </c>
      <c r="BF200" s="26">
        <v>0</v>
      </c>
      <c r="BG200" s="26">
        <v>0</v>
      </c>
      <c r="BH200" s="26">
        <v>0</v>
      </c>
      <c r="BI200" s="32"/>
      <c r="BJ200" s="32"/>
      <c r="BK200" s="32"/>
      <c r="BL200" s="32"/>
      <c r="BM200" s="32"/>
      <c r="BN200" s="32"/>
      <c r="BO200" s="32"/>
      <c r="BP200" s="32"/>
      <c r="BQ200" s="32"/>
      <c r="BR200" s="32"/>
      <c r="BS200" s="32"/>
      <c r="BT200" s="33"/>
      <c r="BU200" s="72"/>
      <c r="BV200" s="184">
        <f t="shared" si="261"/>
        <v>0</v>
      </c>
      <c r="BW200" s="81">
        <v>0</v>
      </c>
      <c r="BX200" s="81">
        <v>0</v>
      </c>
    </row>
    <row r="201" spans="2:76" x14ac:dyDescent="0.25">
      <c r="B201" s="924"/>
      <c r="C201" s="167" t="s">
        <v>13</v>
      </c>
      <c r="D201" s="167"/>
      <c r="E201" s="899"/>
      <c r="F201" s="152"/>
      <c r="G201" s="531">
        <f t="shared" si="270"/>
        <v>0</v>
      </c>
      <c r="H201" s="390">
        <v>0</v>
      </c>
      <c r="I201" s="390">
        <v>0</v>
      </c>
      <c r="J201" s="390">
        <v>0</v>
      </c>
      <c r="K201" s="390" t="s">
        <v>914</v>
      </c>
      <c r="L201" s="390" t="s">
        <v>914</v>
      </c>
      <c r="M201" s="390" t="s">
        <v>914</v>
      </c>
      <c r="N201" s="390" t="s">
        <v>914</v>
      </c>
      <c r="O201" s="390" t="s">
        <v>914</v>
      </c>
      <c r="P201" s="390" t="s">
        <v>914</v>
      </c>
      <c r="Q201" s="390" t="s">
        <v>914</v>
      </c>
      <c r="R201" s="390" t="s">
        <v>914</v>
      </c>
      <c r="S201" s="390" t="s">
        <v>914</v>
      </c>
      <c r="T201" s="390" t="s">
        <v>914</v>
      </c>
      <c r="U201" s="390" t="s">
        <v>914</v>
      </c>
      <c r="V201" s="465" t="s">
        <v>914</v>
      </c>
      <c r="W201" s="486" t="s">
        <v>914</v>
      </c>
      <c r="X201" s="594">
        <f t="shared" si="271"/>
        <v>0</v>
      </c>
      <c r="Y201" s="390">
        <v>0</v>
      </c>
      <c r="Z201" s="390">
        <v>0</v>
      </c>
      <c r="AA201" s="390">
        <v>0</v>
      </c>
      <c r="AB201" s="390" t="s">
        <v>914</v>
      </c>
      <c r="AC201" s="390" t="s">
        <v>914</v>
      </c>
      <c r="AD201" s="390" t="s">
        <v>914</v>
      </c>
      <c r="AE201" s="390" t="s">
        <v>914</v>
      </c>
      <c r="AF201" s="390" t="s">
        <v>914</v>
      </c>
      <c r="AG201" s="390" t="s">
        <v>914</v>
      </c>
      <c r="AH201" s="390" t="s">
        <v>914</v>
      </c>
      <c r="AI201" s="390" t="s">
        <v>914</v>
      </c>
      <c r="AJ201" s="390" t="s">
        <v>914</v>
      </c>
      <c r="AK201" s="390" t="s">
        <v>914</v>
      </c>
      <c r="AL201" s="390" t="s">
        <v>914</v>
      </c>
      <c r="AM201" s="465" t="s">
        <v>914</v>
      </c>
      <c r="AN201" s="519">
        <f t="shared" si="272"/>
        <v>0</v>
      </c>
      <c r="AO201" s="26">
        <v>0</v>
      </c>
      <c r="AP201" s="26">
        <v>0</v>
      </c>
      <c r="AQ201" s="26">
        <v>0</v>
      </c>
      <c r="AR201" s="32"/>
      <c r="AS201" s="32"/>
      <c r="AT201" s="32"/>
      <c r="AU201" s="32"/>
      <c r="AV201" s="32"/>
      <c r="AW201" s="32"/>
      <c r="AX201" s="32"/>
      <c r="AY201" s="32"/>
      <c r="AZ201" s="32"/>
      <c r="BA201" s="32"/>
      <c r="BB201" s="32"/>
      <c r="BC201" s="33"/>
      <c r="BD201" s="114"/>
      <c r="BE201" s="519">
        <f t="shared" si="273"/>
        <v>0</v>
      </c>
      <c r="BF201" s="26">
        <v>0</v>
      </c>
      <c r="BG201" s="26">
        <v>0</v>
      </c>
      <c r="BH201" s="26">
        <v>0</v>
      </c>
      <c r="BI201" s="32"/>
      <c r="BJ201" s="32"/>
      <c r="BK201" s="32"/>
      <c r="BL201" s="32"/>
      <c r="BM201" s="32"/>
      <c r="BN201" s="32"/>
      <c r="BO201" s="32"/>
      <c r="BP201" s="32"/>
      <c r="BQ201" s="32"/>
      <c r="BR201" s="32"/>
      <c r="BS201" s="32"/>
      <c r="BT201" s="33"/>
      <c r="BU201" s="72"/>
      <c r="BV201" s="184">
        <f t="shared" si="261"/>
        <v>0</v>
      </c>
      <c r="BW201" s="81">
        <v>0</v>
      </c>
      <c r="BX201" s="81">
        <v>0</v>
      </c>
    </row>
    <row r="202" spans="2:76" ht="15.75" customHeight="1" x14ac:dyDescent="0.25">
      <c r="B202" s="920" t="s">
        <v>299</v>
      </c>
      <c r="C202" s="921"/>
      <c r="D202" s="506"/>
      <c r="E202" s="151" t="s">
        <v>257</v>
      </c>
      <c r="F202" s="152"/>
      <c r="G202" s="527">
        <f>SUM(G203:G205)</f>
        <v>0</v>
      </c>
      <c r="H202" s="558">
        <f t="shared" ref="H202:W202" si="274">SUM(H203:H205)</f>
        <v>0</v>
      </c>
      <c r="I202" s="558">
        <f t="shared" si="274"/>
        <v>0</v>
      </c>
      <c r="J202" s="558">
        <f t="shared" si="274"/>
        <v>0</v>
      </c>
      <c r="K202" s="558">
        <f t="shared" si="274"/>
        <v>0</v>
      </c>
      <c r="L202" s="558">
        <f t="shared" si="274"/>
        <v>0</v>
      </c>
      <c r="M202" s="558">
        <f t="shared" ref="M202:T202" si="275">SUM(M203:M205)</f>
        <v>0</v>
      </c>
      <c r="N202" s="558">
        <f t="shared" si="275"/>
        <v>0</v>
      </c>
      <c r="O202" s="558">
        <f t="shared" si="275"/>
        <v>0</v>
      </c>
      <c r="P202" s="558">
        <f t="shared" si="275"/>
        <v>0</v>
      </c>
      <c r="Q202" s="558">
        <f t="shared" si="275"/>
        <v>0</v>
      </c>
      <c r="R202" s="558">
        <f t="shared" si="275"/>
        <v>0</v>
      </c>
      <c r="S202" s="558">
        <f t="shared" si="275"/>
        <v>0</v>
      </c>
      <c r="T202" s="558">
        <f t="shared" si="275"/>
        <v>0</v>
      </c>
      <c r="U202" s="558">
        <f t="shared" si="274"/>
        <v>0</v>
      </c>
      <c r="V202" s="587">
        <f t="shared" si="274"/>
        <v>0</v>
      </c>
      <c r="W202" s="587">
        <f t="shared" si="274"/>
        <v>0</v>
      </c>
      <c r="X202" s="588">
        <f>SUM(X203:X205)</f>
        <v>0</v>
      </c>
      <c r="Y202" s="589">
        <f t="shared" ref="Y202:AM202" si="276">SUM(Y203:Y205)</f>
        <v>0</v>
      </c>
      <c r="Z202" s="589">
        <f t="shared" si="276"/>
        <v>0</v>
      </c>
      <c r="AA202" s="589">
        <f t="shared" si="276"/>
        <v>0</v>
      </c>
      <c r="AB202" s="589">
        <f t="shared" si="276"/>
        <v>0</v>
      </c>
      <c r="AC202" s="589">
        <f t="shared" si="276"/>
        <v>0</v>
      </c>
      <c r="AD202" s="589">
        <f t="shared" si="276"/>
        <v>0</v>
      </c>
      <c r="AE202" s="589">
        <f t="shared" si="276"/>
        <v>0</v>
      </c>
      <c r="AF202" s="589">
        <f t="shared" si="276"/>
        <v>0</v>
      </c>
      <c r="AG202" s="589">
        <f t="shared" si="276"/>
        <v>0</v>
      </c>
      <c r="AH202" s="589">
        <f t="shared" si="276"/>
        <v>0</v>
      </c>
      <c r="AI202" s="589">
        <f t="shared" si="276"/>
        <v>0</v>
      </c>
      <c r="AJ202" s="589">
        <f t="shared" si="276"/>
        <v>0</v>
      </c>
      <c r="AK202" s="589">
        <f t="shared" si="276"/>
        <v>0</v>
      </c>
      <c r="AL202" s="589">
        <f t="shared" si="276"/>
        <v>0</v>
      </c>
      <c r="AM202" s="587">
        <f t="shared" si="276"/>
        <v>0</v>
      </c>
      <c r="AN202" s="518">
        <f>SUM(AN203:AN205)</f>
        <v>0</v>
      </c>
      <c r="AO202" s="560">
        <f t="shared" ref="AO202:BC202" si="277">SUM(AO203:AO205)</f>
        <v>0</v>
      </c>
      <c r="AP202" s="560">
        <f t="shared" si="277"/>
        <v>0</v>
      </c>
      <c r="AQ202" s="560">
        <f t="shared" si="277"/>
        <v>0</v>
      </c>
      <c r="AR202" s="560">
        <f t="shared" si="277"/>
        <v>0</v>
      </c>
      <c r="AS202" s="560">
        <f t="shared" ref="AS202:AZ202" si="278">SUM(AS203:AS205)</f>
        <v>0</v>
      </c>
      <c r="AT202" s="560">
        <f t="shared" si="278"/>
        <v>0</v>
      </c>
      <c r="AU202" s="560">
        <f t="shared" si="278"/>
        <v>0</v>
      </c>
      <c r="AV202" s="560">
        <f t="shared" si="278"/>
        <v>0</v>
      </c>
      <c r="AW202" s="560">
        <f t="shared" si="278"/>
        <v>0</v>
      </c>
      <c r="AX202" s="560">
        <f t="shared" si="278"/>
        <v>0</v>
      </c>
      <c r="AY202" s="560">
        <f t="shared" si="278"/>
        <v>0</v>
      </c>
      <c r="AZ202" s="560">
        <f t="shared" si="278"/>
        <v>0</v>
      </c>
      <c r="BA202" s="560">
        <f t="shared" si="277"/>
        <v>0</v>
      </c>
      <c r="BB202" s="560">
        <f t="shared" si="277"/>
        <v>0</v>
      </c>
      <c r="BC202" s="561">
        <f t="shared" si="277"/>
        <v>0</v>
      </c>
      <c r="BD202" s="590"/>
      <c r="BE202" s="518">
        <f>SUM(BE203:BE205)</f>
        <v>0</v>
      </c>
      <c r="BF202" s="560">
        <f t="shared" ref="BF202:BT202" si="279">SUM(BF203:BF205)</f>
        <v>0</v>
      </c>
      <c r="BG202" s="560">
        <f t="shared" si="279"/>
        <v>0</v>
      </c>
      <c r="BH202" s="560">
        <f t="shared" si="279"/>
        <v>0</v>
      </c>
      <c r="BI202" s="560">
        <f t="shared" si="279"/>
        <v>0</v>
      </c>
      <c r="BJ202" s="560">
        <f t="shared" ref="BJ202:BQ202" si="280">SUM(BJ203:BJ205)</f>
        <v>0</v>
      </c>
      <c r="BK202" s="560">
        <f t="shared" si="280"/>
        <v>0</v>
      </c>
      <c r="BL202" s="560">
        <f t="shared" si="280"/>
        <v>0</v>
      </c>
      <c r="BM202" s="560">
        <f t="shared" si="280"/>
        <v>0</v>
      </c>
      <c r="BN202" s="560">
        <f t="shared" si="280"/>
        <v>0</v>
      </c>
      <c r="BO202" s="560">
        <f t="shared" si="280"/>
        <v>0</v>
      </c>
      <c r="BP202" s="560">
        <f t="shared" si="280"/>
        <v>0</v>
      </c>
      <c r="BQ202" s="560">
        <f t="shared" si="280"/>
        <v>0</v>
      </c>
      <c r="BR202" s="560">
        <f t="shared" si="279"/>
        <v>0</v>
      </c>
      <c r="BS202" s="560">
        <f t="shared" si="279"/>
        <v>0</v>
      </c>
      <c r="BT202" s="561">
        <f t="shared" si="279"/>
        <v>0</v>
      </c>
      <c r="BU202" s="591"/>
      <c r="BV202" s="186">
        <f t="shared" si="261"/>
        <v>0</v>
      </c>
      <c r="BW202" s="592">
        <f t="shared" ref="BW202:BX202" si="281">SUM(BW203:BW205)</f>
        <v>0</v>
      </c>
      <c r="BX202" s="593">
        <f t="shared" si="281"/>
        <v>0</v>
      </c>
    </row>
    <row r="203" spans="2:76" x14ac:dyDescent="0.25">
      <c r="B203" s="922" t="s">
        <v>5</v>
      </c>
      <c r="C203" s="187" t="s">
        <v>193</v>
      </c>
      <c r="D203" s="187"/>
      <c r="E203" s="897" t="s">
        <v>257</v>
      </c>
      <c r="F203" s="152" t="s">
        <v>56</v>
      </c>
      <c r="G203" s="531">
        <f>SUM(H203:W203)</f>
        <v>0</v>
      </c>
      <c r="H203" s="390">
        <v>0</v>
      </c>
      <c r="I203" s="390">
        <v>0</v>
      </c>
      <c r="J203" s="390">
        <v>0</v>
      </c>
      <c r="K203" s="390" t="s">
        <v>914</v>
      </c>
      <c r="L203" s="390" t="s">
        <v>914</v>
      </c>
      <c r="M203" s="390" t="s">
        <v>914</v>
      </c>
      <c r="N203" s="390" t="s">
        <v>914</v>
      </c>
      <c r="O203" s="390" t="s">
        <v>914</v>
      </c>
      <c r="P203" s="390" t="s">
        <v>914</v>
      </c>
      <c r="Q203" s="390" t="s">
        <v>914</v>
      </c>
      <c r="R203" s="390" t="s">
        <v>914</v>
      </c>
      <c r="S203" s="390" t="s">
        <v>914</v>
      </c>
      <c r="T203" s="390" t="s">
        <v>914</v>
      </c>
      <c r="U203" s="390" t="s">
        <v>914</v>
      </c>
      <c r="V203" s="465" t="s">
        <v>914</v>
      </c>
      <c r="W203" s="486" t="s">
        <v>914</v>
      </c>
      <c r="X203" s="594">
        <f t="shared" ref="X203:X205" si="282">SUM(Y203:AM203)</f>
        <v>0</v>
      </c>
      <c r="Y203" s="390">
        <v>0</v>
      </c>
      <c r="Z203" s="390">
        <v>0</v>
      </c>
      <c r="AA203" s="390">
        <v>0</v>
      </c>
      <c r="AB203" s="390" t="s">
        <v>914</v>
      </c>
      <c r="AC203" s="390" t="s">
        <v>914</v>
      </c>
      <c r="AD203" s="390" t="s">
        <v>914</v>
      </c>
      <c r="AE203" s="390" t="s">
        <v>914</v>
      </c>
      <c r="AF203" s="390" t="s">
        <v>914</v>
      </c>
      <c r="AG203" s="390" t="s">
        <v>914</v>
      </c>
      <c r="AH203" s="390" t="s">
        <v>914</v>
      </c>
      <c r="AI203" s="390" t="s">
        <v>914</v>
      </c>
      <c r="AJ203" s="390" t="s">
        <v>914</v>
      </c>
      <c r="AK203" s="390" t="s">
        <v>914</v>
      </c>
      <c r="AL203" s="390" t="s">
        <v>914</v>
      </c>
      <c r="AM203" s="465" t="s">
        <v>914</v>
      </c>
      <c r="AN203" s="519">
        <f t="shared" ref="AN203:AN205" si="283">SUM(AO203:BC203)</f>
        <v>0</v>
      </c>
      <c r="AO203" s="26">
        <v>0</v>
      </c>
      <c r="AP203" s="26">
        <v>0</v>
      </c>
      <c r="AQ203" s="26">
        <v>0</v>
      </c>
      <c r="AR203" s="32"/>
      <c r="AS203" s="32"/>
      <c r="AT203" s="32"/>
      <c r="AU203" s="32"/>
      <c r="AV203" s="32"/>
      <c r="AW203" s="32"/>
      <c r="AX203" s="32"/>
      <c r="AY203" s="32"/>
      <c r="AZ203" s="32"/>
      <c r="BA203" s="32"/>
      <c r="BB203" s="32"/>
      <c r="BC203" s="33"/>
      <c r="BD203" s="114"/>
      <c r="BE203" s="519">
        <f t="shared" ref="BE203:BE205" si="284">SUM(BF203:BT203)</f>
        <v>0</v>
      </c>
      <c r="BF203" s="26">
        <v>0</v>
      </c>
      <c r="BG203" s="26">
        <v>0</v>
      </c>
      <c r="BH203" s="26">
        <v>0</v>
      </c>
      <c r="BI203" s="32"/>
      <c r="BJ203" s="32"/>
      <c r="BK203" s="32"/>
      <c r="BL203" s="32"/>
      <c r="BM203" s="32"/>
      <c r="BN203" s="32"/>
      <c r="BO203" s="32"/>
      <c r="BP203" s="32"/>
      <c r="BQ203" s="32"/>
      <c r="BR203" s="32"/>
      <c r="BS203" s="32"/>
      <c r="BT203" s="33"/>
      <c r="BU203" s="72"/>
      <c r="BV203" s="184">
        <f t="shared" si="261"/>
        <v>0</v>
      </c>
      <c r="BW203" s="81">
        <v>0</v>
      </c>
      <c r="BX203" s="81">
        <v>0</v>
      </c>
    </row>
    <row r="204" spans="2:76" x14ac:dyDescent="0.25">
      <c r="B204" s="923"/>
      <c r="C204" s="167" t="s">
        <v>380</v>
      </c>
      <c r="D204" s="167"/>
      <c r="E204" s="898"/>
      <c r="F204" s="152" t="s">
        <v>61</v>
      </c>
      <c r="G204" s="531">
        <f>SUM(H204:W204)</f>
        <v>0</v>
      </c>
      <c r="H204" s="390">
        <v>0</v>
      </c>
      <c r="I204" s="390">
        <v>0</v>
      </c>
      <c r="J204" s="390">
        <v>0</v>
      </c>
      <c r="K204" s="390" t="s">
        <v>914</v>
      </c>
      <c r="L204" s="390" t="s">
        <v>914</v>
      </c>
      <c r="M204" s="390" t="s">
        <v>914</v>
      </c>
      <c r="N204" s="390" t="s">
        <v>914</v>
      </c>
      <c r="O204" s="390" t="s">
        <v>914</v>
      </c>
      <c r="P204" s="390" t="s">
        <v>914</v>
      </c>
      <c r="Q204" s="390" t="s">
        <v>914</v>
      </c>
      <c r="R204" s="390" t="s">
        <v>914</v>
      </c>
      <c r="S204" s="390" t="s">
        <v>914</v>
      </c>
      <c r="T204" s="390" t="s">
        <v>914</v>
      </c>
      <c r="U204" s="390" t="s">
        <v>914</v>
      </c>
      <c r="V204" s="465" t="s">
        <v>914</v>
      </c>
      <c r="W204" s="486" t="s">
        <v>914</v>
      </c>
      <c r="X204" s="594">
        <f t="shared" si="282"/>
        <v>0</v>
      </c>
      <c r="Y204" s="390">
        <v>0</v>
      </c>
      <c r="Z204" s="390">
        <v>0</v>
      </c>
      <c r="AA204" s="390">
        <v>0</v>
      </c>
      <c r="AB204" s="390" t="s">
        <v>914</v>
      </c>
      <c r="AC204" s="390" t="s">
        <v>914</v>
      </c>
      <c r="AD204" s="390" t="s">
        <v>914</v>
      </c>
      <c r="AE204" s="390" t="s">
        <v>914</v>
      </c>
      <c r="AF204" s="390" t="s">
        <v>914</v>
      </c>
      <c r="AG204" s="390" t="s">
        <v>914</v>
      </c>
      <c r="AH204" s="390" t="s">
        <v>914</v>
      </c>
      <c r="AI204" s="390" t="s">
        <v>914</v>
      </c>
      <c r="AJ204" s="390" t="s">
        <v>914</v>
      </c>
      <c r="AK204" s="390" t="s">
        <v>914</v>
      </c>
      <c r="AL204" s="390" t="s">
        <v>914</v>
      </c>
      <c r="AM204" s="465" t="s">
        <v>914</v>
      </c>
      <c r="AN204" s="519">
        <f t="shared" si="283"/>
        <v>0</v>
      </c>
      <c r="AO204" s="26">
        <v>0</v>
      </c>
      <c r="AP204" s="26">
        <v>0</v>
      </c>
      <c r="AQ204" s="26">
        <v>0</v>
      </c>
      <c r="AR204" s="32"/>
      <c r="AS204" s="32"/>
      <c r="AT204" s="32"/>
      <c r="AU204" s="32"/>
      <c r="AV204" s="32"/>
      <c r="AW204" s="32"/>
      <c r="AX204" s="32"/>
      <c r="AY204" s="32"/>
      <c r="AZ204" s="32"/>
      <c r="BA204" s="32"/>
      <c r="BB204" s="32"/>
      <c r="BC204" s="33"/>
      <c r="BD204" s="114"/>
      <c r="BE204" s="519">
        <f t="shared" si="284"/>
        <v>0</v>
      </c>
      <c r="BF204" s="26">
        <v>0</v>
      </c>
      <c r="BG204" s="26">
        <v>0</v>
      </c>
      <c r="BH204" s="26">
        <v>0</v>
      </c>
      <c r="BI204" s="32"/>
      <c r="BJ204" s="32"/>
      <c r="BK204" s="32"/>
      <c r="BL204" s="32"/>
      <c r="BM204" s="32"/>
      <c r="BN204" s="32"/>
      <c r="BO204" s="32"/>
      <c r="BP204" s="32"/>
      <c r="BQ204" s="32"/>
      <c r="BR204" s="32"/>
      <c r="BS204" s="32"/>
      <c r="BT204" s="33"/>
      <c r="BU204" s="72"/>
      <c r="BV204" s="184">
        <f t="shared" si="261"/>
        <v>0</v>
      </c>
      <c r="BW204" s="81">
        <v>0</v>
      </c>
      <c r="BX204" s="81">
        <v>0</v>
      </c>
    </row>
    <row r="205" spans="2:76" x14ac:dyDescent="0.25">
      <c r="B205" s="924"/>
      <c r="C205" s="187" t="s">
        <v>23</v>
      </c>
      <c r="D205" s="187"/>
      <c r="E205" s="899"/>
      <c r="F205" s="152"/>
      <c r="G205" s="531">
        <f>SUM(H205:W205)</f>
        <v>0</v>
      </c>
      <c r="H205" s="390">
        <v>0</v>
      </c>
      <c r="I205" s="390">
        <v>0</v>
      </c>
      <c r="J205" s="390">
        <v>0</v>
      </c>
      <c r="K205" s="390" t="s">
        <v>914</v>
      </c>
      <c r="L205" s="390" t="s">
        <v>914</v>
      </c>
      <c r="M205" s="390" t="s">
        <v>914</v>
      </c>
      <c r="N205" s="390" t="s">
        <v>914</v>
      </c>
      <c r="O205" s="390" t="s">
        <v>914</v>
      </c>
      <c r="P205" s="390" t="s">
        <v>914</v>
      </c>
      <c r="Q205" s="390" t="s">
        <v>914</v>
      </c>
      <c r="R205" s="390" t="s">
        <v>914</v>
      </c>
      <c r="S205" s="390" t="s">
        <v>914</v>
      </c>
      <c r="T205" s="390" t="s">
        <v>914</v>
      </c>
      <c r="U205" s="390" t="s">
        <v>914</v>
      </c>
      <c r="V205" s="465" t="s">
        <v>914</v>
      </c>
      <c r="W205" s="486" t="s">
        <v>914</v>
      </c>
      <c r="X205" s="594">
        <f t="shared" si="282"/>
        <v>0</v>
      </c>
      <c r="Y205" s="390">
        <v>0</v>
      </c>
      <c r="Z205" s="390">
        <v>0</v>
      </c>
      <c r="AA205" s="390">
        <v>0</v>
      </c>
      <c r="AB205" s="390" t="s">
        <v>914</v>
      </c>
      <c r="AC205" s="390" t="s">
        <v>914</v>
      </c>
      <c r="AD205" s="390" t="s">
        <v>914</v>
      </c>
      <c r="AE205" s="390" t="s">
        <v>914</v>
      </c>
      <c r="AF205" s="390" t="s">
        <v>914</v>
      </c>
      <c r="AG205" s="390" t="s">
        <v>914</v>
      </c>
      <c r="AH205" s="390" t="s">
        <v>914</v>
      </c>
      <c r="AI205" s="390" t="s">
        <v>914</v>
      </c>
      <c r="AJ205" s="390" t="s">
        <v>914</v>
      </c>
      <c r="AK205" s="390" t="s">
        <v>914</v>
      </c>
      <c r="AL205" s="390" t="s">
        <v>914</v>
      </c>
      <c r="AM205" s="465" t="s">
        <v>914</v>
      </c>
      <c r="AN205" s="519">
        <f t="shared" si="283"/>
        <v>0</v>
      </c>
      <c r="AO205" s="26">
        <v>0</v>
      </c>
      <c r="AP205" s="26">
        <v>0</v>
      </c>
      <c r="AQ205" s="26">
        <v>0</v>
      </c>
      <c r="AR205" s="32"/>
      <c r="AS205" s="32"/>
      <c r="AT205" s="32"/>
      <c r="AU205" s="32"/>
      <c r="AV205" s="32"/>
      <c r="AW205" s="32"/>
      <c r="AX205" s="32"/>
      <c r="AY205" s="32"/>
      <c r="AZ205" s="32"/>
      <c r="BA205" s="32"/>
      <c r="BB205" s="32"/>
      <c r="BC205" s="33"/>
      <c r="BD205" s="114"/>
      <c r="BE205" s="519">
        <f t="shared" si="284"/>
        <v>0</v>
      </c>
      <c r="BF205" s="26">
        <v>0</v>
      </c>
      <c r="BG205" s="26">
        <v>0</v>
      </c>
      <c r="BH205" s="26">
        <v>0</v>
      </c>
      <c r="BI205" s="32"/>
      <c r="BJ205" s="32"/>
      <c r="BK205" s="32"/>
      <c r="BL205" s="32"/>
      <c r="BM205" s="32"/>
      <c r="BN205" s="32"/>
      <c r="BO205" s="32"/>
      <c r="BP205" s="32"/>
      <c r="BQ205" s="32"/>
      <c r="BR205" s="32"/>
      <c r="BS205" s="32"/>
      <c r="BT205" s="33"/>
      <c r="BU205" s="72"/>
      <c r="BV205" s="184">
        <f t="shared" si="261"/>
        <v>0</v>
      </c>
      <c r="BW205" s="81">
        <v>0</v>
      </c>
      <c r="BX205" s="81">
        <v>0</v>
      </c>
    </row>
    <row r="206" spans="2:76" ht="15.75" customHeight="1" x14ac:dyDescent="0.25">
      <c r="B206" s="931" t="s">
        <v>14</v>
      </c>
      <c r="C206" s="932"/>
      <c r="D206" s="514"/>
      <c r="E206" s="4"/>
      <c r="F206" s="1"/>
      <c r="G206" s="87">
        <f>SUM(G207:G209)</f>
        <v>0</v>
      </c>
      <c r="H206" s="85">
        <f t="shared" ref="H206:W206" si="285">SUM(H207:H209)</f>
        <v>0</v>
      </c>
      <c r="I206" s="85">
        <f t="shared" si="285"/>
        <v>0</v>
      </c>
      <c r="J206" s="85">
        <f t="shared" si="285"/>
        <v>0</v>
      </c>
      <c r="K206" s="85">
        <f t="shared" si="285"/>
        <v>0</v>
      </c>
      <c r="L206" s="85">
        <f t="shared" si="285"/>
        <v>0</v>
      </c>
      <c r="M206" s="85">
        <f t="shared" ref="M206:T206" si="286">SUM(M207:M209)</f>
        <v>0</v>
      </c>
      <c r="N206" s="85">
        <f t="shared" si="286"/>
        <v>0</v>
      </c>
      <c r="O206" s="85">
        <f t="shared" si="286"/>
        <v>0</v>
      </c>
      <c r="P206" s="85">
        <f t="shared" si="286"/>
        <v>0</v>
      </c>
      <c r="Q206" s="85">
        <f t="shared" si="286"/>
        <v>0</v>
      </c>
      <c r="R206" s="85">
        <f t="shared" si="286"/>
        <v>0</v>
      </c>
      <c r="S206" s="85">
        <f t="shared" si="286"/>
        <v>0</v>
      </c>
      <c r="T206" s="85">
        <f t="shared" si="286"/>
        <v>0</v>
      </c>
      <c r="U206" s="85">
        <f t="shared" si="285"/>
        <v>0</v>
      </c>
      <c r="V206" s="90">
        <f t="shared" si="285"/>
        <v>0</v>
      </c>
      <c r="W206" s="90">
        <f t="shared" si="285"/>
        <v>0</v>
      </c>
      <c r="X206" s="466">
        <f>SUM(X207:X209)</f>
        <v>0</v>
      </c>
      <c r="Y206" s="467">
        <f t="shared" ref="Y206:AM206" si="287">SUM(Y207:Y209)</f>
        <v>0</v>
      </c>
      <c r="Z206" s="467">
        <f t="shared" si="287"/>
        <v>0</v>
      </c>
      <c r="AA206" s="467">
        <f t="shared" si="287"/>
        <v>0</v>
      </c>
      <c r="AB206" s="467">
        <f t="shared" si="287"/>
        <v>0</v>
      </c>
      <c r="AC206" s="467">
        <f t="shared" si="287"/>
        <v>0</v>
      </c>
      <c r="AD206" s="467">
        <f t="shared" si="287"/>
        <v>0</v>
      </c>
      <c r="AE206" s="467">
        <f t="shared" si="287"/>
        <v>0</v>
      </c>
      <c r="AF206" s="467">
        <f t="shared" si="287"/>
        <v>0</v>
      </c>
      <c r="AG206" s="467">
        <f t="shared" si="287"/>
        <v>0</v>
      </c>
      <c r="AH206" s="467">
        <f t="shared" si="287"/>
        <v>0</v>
      </c>
      <c r="AI206" s="467">
        <f t="shared" si="287"/>
        <v>0</v>
      </c>
      <c r="AJ206" s="467">
        <f t="shared" si="287"/>
        <v>0</v>
      </c>
      <c r="AK206" s="467">
        <f t="shared" si="287"/>
        <v>0</v>
      </c>
      <c r="AL206" s="467">
        <f t="shared" si="287"/>
        <v>0</v>
      </c>
      <c r="AM206" s="90">
        <f t="shared" si="287"/>
        <v>0</v>
      </c>
      <c r="AN206" s="21">
        <f>SUM(AN207:AN209)</f>
        <v>0</v>
      </c>
      <c r="AO206" s="22">
        <f t="shared" ref="AO206:BC206" si="288">SUM(AO207:AO209)</f>
        <v>0</v>
      </c>
      <c r="AP206" s="22">
        <f t="shared" si="288"/>
        <v>0</v>
      </c>
      <c r="AQ206" s="22">
        <f t="shared" si="288"/>
        <v>0</v>
      </c>
      <c r="AR206" s="22">
        <f t="shared" si="288"/>
        <v>0</v>
      </c>
      <c r="AS206" s="22">
        <f t="shared" ref="AS206:AZ206" si="289">SUM(AS207:AS209)</f>
        <v>0</v>
      </c>
      <c r="AT206" s="22">
        <f t="shared" si="289"/>
        <v>0</v>
      </c>
      <c r="AU206" s="22">
        <f t="shared" si="289"/>
        <v>0</v>
      </c>
      <c r="AV206" s="22">
        <f t="shared" si="289"/>
        <v>0</v>
      </c>
      <c r="AW206" s="22">
        <f t="shared" si="289"/>
        <v>0</v>
      </c>
      <c r="AX206" s="22">
        <f t="shared" si="289"/>
        <v>0</v>
      </c>
      <c r="AY206" s="22">
        <f t="shared" si="289"/>
        <v>0</v>
      </c>
      <c r="AZ206" s="22">
        <f t="shared" si="289"/>
        <v>0</v>
      </c>
      <c r="BA206" s="22">
        <f t="shared" si="288"/>
        <v>0</v>
      </c>
      <c r="BB206" s="22">
        <f t="shared" si="288"/>
        <v>0</v>
      </c>
      <c r="BC206" s="23">
        <f t="shared" si="288"/>
        <v>0</v>
      </c>
      <c r="BD206" s="91"/>
      <c r="BE206" s="21">
        <f>SUM(BE207:BE209)</f>
        <v>0</v>
      </c>
      <c r="BF206" s="22">
        <f t="shared" ref="BF206:BT206" si="290">SUM(BF207:BF209)</f>
        <v>0</v>
      </c>
      <c r="BG206" s="22">
        <f t="shared" si="290"/>
        <v>0</v>
      </c>
      <c r="BH206" s="22">
        <f t="shared" si="290"/>
        <v>0</v>
      </c>
      <c r="BI206" s="22">
        <f t="shared" si="290"/>
        <v>0</v>
      </c>
      <c r="BJ206" s="22">
        <f t="shared" ref="BJ206:BQ206" si="291">SUM(BJ207:BJ209)</f>
        <v>0</v>
      </c>
      <c r="BK206" s="22">
        <f t="shared" si="291"/>
        <v>0</v>
      </c>
      <c r="BL206" s="22">
        <f t="shared" si="291"/>
        <v>0</v>
      </c>
      <c r="BM206" s="22">
        <f t="shared" si="291"/>
        <v>0</v>
      </c>
      <c r="BN206" s="22">
        <f t="shared" si="291"/>
        <v>0</v>
      </c>
      <c r="BO206" s="22">
        <f t="shared" si="291"/>
        <v>0</v>
      </c>
      <c r="BP206" s="22">
        <f t="shared" si="291"/>
        <v>0</v>
      </c>
      <c r="BQ206" s="22">
        <f t="shared" si="291"/>
        <v>0</v>
      </c>
      <c r="BR206" s="22">
        <f t="shared" si="290"/>
        <v>0</v>
      </c>
      <c r="BS206" s="22">
        <f t="shared" si="290"/>
        <v>0</v>
      </c>
      <c r="BT206" s="23">
        <f t="shared" si="290"/>
        <v>0</v>
      </c>
      <c r="BU206" s="69"/>
      <c r="BV206" s="25">
        <f t="shared" si="261"/>
        <v>0</v>
      </c>
      <c r="BW206" s="79">
        <f t="shared" ref="BW206:BX206" si="292">SUM(BW207:BW209)</f>
        <v>0</v>
      </c>
      <c r="BX206" s="80">
        <f t="shared" si="292"/>
        <v>0</v>
      </c>
    </row>
    <row r="207" spans="2:76" ht="15.75" customHeight="1" x14ac:dyDescent="0.25">
      <c r="B207" s="933" t="s">
        <v>300</v>
      </c>
      <c r="C207" s="948"/>
      <c r="D207" s="218"/>
      <c r="E207" s="151" t="s">
        <v>258</v>
      </c>
      <c r="F207" s="152"/>
      <c r="G207" s="527">
        <f>SUM(H207:W207)</f>
        <v>0</v>
      </c>
      <c r="H207" s="390">
        <v>0</v>
      </c>
      <c r="I207" s="390">
        <v>0</v>
      </c>
      <c r="J207" s="390">
        <v>0</v>
      </c>
      <c r="K207" s="390" t="s">
        <v>914</v>
      </c>
      <c r="L207" s="390" t="s">
        <v>914</v>
      </c>
      <c r="M207" s="390" t="s">
        <v>914</v>
      </c>
      <c r="N207" s="390" t="s">
        <v>914</v>
      </c>
      <c r="O207" s="390" t="s">
        <v>914</v>
      </c>
      <c r="P207" s="390" t="s">
        <v>914</v>
      </c>
      <c r="Q207" s="390" t="s">
        <v>914</v>
      </c>
      <c r="R207" s="390" t="s">
        <v>914</v>
      </c>
      <c r="S207" s="390" t="s">
        <v>914</v>
      </c>
      <c r="T207" s="390" t="s">
        <v>914</v>
      </c>
      <c r="U207" s="390" t="s">
        <v>914</v>
      </c>
      <c r="V207" s="465" t="s">
        <v>914</v>
      </c>
      <c r="W207" s="486" t="s">
        <v>914</v>
      </c>
      <c r="X207" s="588">
        <f t="shared" ref="X207:X209" si="293">SUM(Y207:AM207)</f>
        <v>0</v>
      </c>
      <c r="Y207" s="390">
        <v>0</v>
      </c>
      <c r="Z207" s="390">
        <v>0</v>
      </c>
      <c r="AA207" s="390">
        <v>0</v>
      </c>
      <c r="AB207" s="390" t="s">
        <v>914</v>
      </c>
      <c r="AC207" s="390" t="s">
        <v>914</v>
      </c>
      <c r="AD207" s="390" t="s">
        <v>914</v>
      </c>
      <c r="AE207" s="390" t="s">
        <v>914</v>
      </c>
      <c r="AF207" s="390" t="s">
        <v>914</v>
      </c>
      <c r="AG207" s="390" t="s">
        <v>914</v>
      </c>
      <c r="AH207" s="390" t="s">
        <v>914</v>
      </c>
      <c r="AI207" s="390" t="s">
        <v>914</v>
      </c>
      <c r="AJ207" s="390" t="s">
        <v>914</v>
      </c>
      <c r="AK207" s="390" t="s">
        <v>914</v>
      </c>
      <c r="AL207" s="390" t="s">
        <v>914</v>
      </c>
      <c r="AM207" s="465" t="s">
        <v>914</v>
      </c>
      <c r="AN207" s="518">
        <f t="shared" ref="AN207:AN209" si="294">SUM(AO207:BC207)</f>
        <v>0</v>
      </c>
      <c r="AO207" s="26">
        <v>0</v>
      </c>
      <c r="AP207" s="26">
        <v>0</v>
      </c>
      <c r="AQ207" s="26">
        <v>0</v>
      </c>
      <c r="AR207" s="29"/>
      <c r="AS207" s="29"/>
      <c r="AT207" s="29"/>
      <c r="AU207" s="29"/>
      <c r="AV207" s="29"/>
      <c r="AW207" s="29"/>
      <c r="AX207" s="29"/>
      <c r="AY207" s="29"/>
      <c r="AZ207" s="29"/>
      <c r="BA207" s="29"/>
      <c r="BB207" s="29"/>
      <c r="BC207" s="30"/>
      <c r="BD207" s="114"/>
      <c r="BE207" s="518">
        <f t="shared" ref="BE207:BE209" si="295">SUM(BF207:BT207)</f>
        <v>0</v>
      </c>
      <c r="BF207" s="26">
        <v>0</v>
      </c>
      <c r="BG207" s="26">
        <v>0</v>
      </c>
      <c r="BH207" s="26">
        <v>0</v>
      </c>
      <c r="BI207" s="29"/>
      <c r="BJ207" s="29"/>
      <c r="BK207" s="29"/>
      <c r="BL207" s="29"/>
      <c r="BM207" s="29"/>
      <c r="BN207" s="29"/>
      <c r="BO207" s="29"/>
      <c r="BP207" s="29"/>
      <c r="BQ207" s="29"/>
      <c r="BR207" s="29"/>
      <c r="BS207" s="29"/>
      <c r="BT207" s="30"/>
      <c r="BU207" s="71"/>
      <c r="BV207" s="186">
        <f t="shared" si="261"/>
        <v>0</v>
      </c>
      <c r="BW207" s="81">
        <v>0</v>
      </c>
      <c r="BX207" s="81">
        <v>0</v>
      </c>
    </row>
    <row r="208" spans="2:76" x14ac:dyDescent="0.25">
      <c r="B208" s="935" t="s">
        <v>281</v>
      </c>
      <c r="C208" s="936"/>
      <c r="D208" s="216"/>
      <c r="E208" s="151" t="s">
        <v>259</v>
      </c>
      <c r="F208" s="152"/>
      <c r="G208" s="527">
        <f>SUM(H208:W208)</f>
        <v>0</v>
      </c>
      <c r="H208" s="390">
        <v>0</v>
      </c>
      <c r="I208" s="390">
        <v>0</v>
      </c>
      <c r="J208" s="390">
        <v>0</v>
      </c>
      <c r="K208" s="390" t="s">
        <v>914</v>
      </c>
      <c r="L208" s="390" t="s">
        <v>914</v>
      </c>
      <c r="M208" s="390" t="s">
        <v>914</v>
      </c>
      <c r="N208" s="390" t="s">
        <v>914</v>
      </c>
      <c r="O208" s="390" t="s">
        <v>914</v>
      </c>
      <c r="P208" s="390" t="s">
        <v>914</v>
      </c>
      <c r="Q208" s="390" t="s">
        <v>914</v>
      </c>
      <c r="R208" s="390" t="s">
        <v>914</v>
      </c>
      <c r="S208" s="390" t="s">
        <v>914</v>
      </c>
      <c r="T208" s="390" t="s">
        <v>914</v>
      </c>
      <c r="U208" s="390" t="s">
        <v>914</v>
      </c>
      <c r="V208" s="465" t="s">
        <v>914</v>
      </c>
      <c r="W208" s="486" t="s">
        <v>914</v>
      </c>
      <c r="X208" s="588">
        <f t="shared" si="293"/>
        <v>0</v>
      </c>
      <c r="Y208" s="390">
        <v>0</v>
      </c>
      <c r="Z208" s="390">
        <v>0</v>
      </c>
      <c r="AA208" s="390">
        <v>0</v>
      </c>
      <c r="AB208" s="390" t="s">
        <v>914</v>
      </c>
      <c r="AC208" s="390" t="s">
        <v>914</v>
      </c>
      <c r="AD208" s="390" t="s">
        <v>914</v>
      </c>
      <c r="AE208" s="390" t="s">
        <v>914</v>
      </c>
      <c r="AF208" s="390" t="s">
        <v>914</v>
      </c>
      <c r="AG208" s="390" t="s">
        <v>914</v>
      </c>
      <c r="AH208" s="390" t="s">
        <v>914</v>
      </c>
      <c r="AI208" s="390" t="s">
        <v>914</v>
      </c>
      <c r="AJ208" s="390" t="s">
        <v>914</v>
      </c>
      <c r="AK208" s="390" t="s">
        <v>914</v>
      </c>
      <c r="AL208" s="390" t="s">
        <v>914</v>
      </c>
      <c r="AM208" s="465" t="s">
        <v>914</v>
      </c>
      <c r="AN208" s="518">
        <f t="shared" si="294"/>
        <v>0</v>
      </c>
      <c r="AO208" s="26">
        <v>0</v>
      </c>
      <c r="AP208" s="26">
        <v>0</v>
      </c>
      <c r="AQ208" s="26">
        <v>0</v>
      </c>
      <c r="AR208" s="29"/>
      <c r="AS208" s="29"/>
      <c r="AT208" s="29"/>
      <c r="AU208" s="29"/>
      <c r="AV208" s="29"/>
      <c r="AW208" s="29"/>
      <c r="AX208" s="29"/>
      <c r="AY208" s="29"/>
      <c r="AZ208" s="29"/>
      <c r="BA208" s="29"/>
      <c r="BB208" s="29"/>
      <c r="BC208" s="30"/>
      <c r="BD208" s="114"/>
      <c r="BE208" s="518">
        <f t="shared" si="295"/>
        <v>0</v>
      </c>
      <c r="BF208" s="26">
        <v>0</v>
      </c>
      <c r="BG208" s="26">
        <v>0</v>
      </c>
      <c r="BH208" s="26">
        <v>0</v>
      </c>
      <c r="BI208" s="29"/>
      <c r="BJ208" s="29"/>
      <c r="BK208" s="29"/>
      <c r="BL208" s="29"/>
      <c r="BM208" s="29"/>
      <c r="BN208" s="29"/>
      <c r="BO208" s="29"/>
      <c r="BP208" s="29"/>
      <c r="BQ208" s="29"/>
      <c r="BR208" s="29"/>
      <c r="BS208" s="29"/>
      <c r="BT208" s="30"/>
      <c r="BU208" s="71"/>
      <c r="BV208" s="186">
        <f t="shared" si="261"/>
        <v>0</v>
      </c>
      <c r="BW208" s="81">
        <v>0</v>
      </c>
      <c r="BX208" s="81">
        <v>0</v>
      </c>
    </row>
    <row r="209" spans="2:76" ht="26.25" customHeight="1" x14ac:dyDescent="0.25">
      <c r="B209" s="935" t="s">
        <v>301</v>
      </c>
      <c r="C209" s="936"/>
      <c r="D209" s="216"/>
      <c r="E209" s="191" t="s">
        <v>260</v>
      </c>
      <c r="F209" s="152"/>
      <c r="G209" s="527">
        <f>SUM(H209:W209)</f>
        <v>0</v>
      </c>
      <c r="H209" s="390">
        <v>0</v>
      </c>
      <c r="I209" s="390">
        <v>0</v>
      </c>
      <c r="J209" s="390">
        <v>0</v>
      </c>
      <c r="K209" s="390" t="s">
        <v>914</v>
      </c>
      <c r="L209" s="390" t="s">
        <v>914</v>
      </c>
      <c r="M209" s="390" t="s">
        <v>914</v>
      </c>
      <c r="N209" s="390" t="s">
        <v>914</v>
      </c>
      <c r="O209" s="390" t="s">
        <v>914</v>
      </c>
      <c r="P209" s="390" t="s">
        <v>914</v>
      </c>
      <c r="Q209" s="390" t="s">
        <v>914</v>
      </c>
      <c r="R209" s="390" t="s">
        <v>914</v>
      </c>
      <c r="S209" s="390" t="s">
        <v>914</v>
      </c>
      <c r="T209" s="390" t="s">
        <v>914</v>
      </c>
      <c r="U209" s="390" t="s">
        <v>914</v>
      </c>
      <c r="V209" s="465" t="s">
        <v>914</v>
      </c>
      <c r="W209" s="486" t="s">
        <v>914</v>
      </c>
      <c r="X209" s="588">
        <f t="shared" si="293"/>
        <v>0</v>
      </c>
      <c r="Y209" s="390">
        <v>0</v>
      </c>
      <c r="Z209" s="390">
        <v>0</v>
      </c>
      <c r="AA209" s="390">
        <v>0</v>
      </c>
      <c r="AB209" s="390" t="s">
        <v>914</v>
      </c>
      <c r="AC209" s="390" t="s">
        <v>914</v>
      </c>
      <c r="AD209" s="390" t="s">
        <v>914</v>
      </c>
      <c r="AE209" s="390" t="s">
        <v>914</v>
      </c>
      <c r="AF209" s="390" t="s">
        <v>914</v>
      </c>
      <c r="AG209" s="390" t="s">
        <v>914</v>
      </c>
      <c r="AH209" s="390" t="s">
        <v>914</v>
      </c>
      <c r="AI209" s="390" t="s">
        <v>914</v>
      </c>
      <c r="AJ209" s="390" t="s">
        <v>914</v>
      </c>
      <c r="AK209" s="390" t="s">
        <v>914</v>
      </c>
      <c r="AL209" s="390" t="s">
        <v>914</v>
      </c>
      <c r="AM209" s="465" t="s">
        <v>914</v>
      </c>
      <c r="AN209" s="518">
        <f t="shared" si="294"/>
        <v>0</v>
      </c>
      <c r="AO209" s="26">
        <v>0</v>
      </c>
      <c r="AP209" s="26">
        <v>0</v>
      </c>
      <c r="AQ209" s="26">
        <v>0</v>
      </c>
      <c r="AR209" s="29"/>
      <c r="AS209" s="29"/>
      <c r="AT209" s="29"/>
      <c r="AU209" s="29"/>
      <c r="AV209" s="29"/>
      <c r="AW209" s="29"/>
      <c r="AX209" s="29"/>
      <c r="AY209" s="29"/>
      <c r="AZ209" s="29"/>
      <c r="BA209" s="29"/>
      <c r="BB209" s="29"/>
      <c r="BC209" s="30"/>
      <c r="BD209" s="114"/>
      <c r="BE209" s="518">
        <f t="shared" si="295"/>
        <v>0</v>
      </c>
      <c r="BF209" s="26">
        <v>0</v>
      </c>
      <c r="BG209" s="26">
        <v>0</v>
      </c>
      <c r="BH209" s="26">
        <v>0</v>
      </c>
      <c r="BI209" s="29"/>
      <c r="BJ209" s="29"/>
      <c r="BK209" s="29"/>
      <c r="BL209" s="29"/>
      <c r="BM209" s="29"/>
      <c r="BN209" s="29"/>
      <c r="BO209" s="29"/>
      <c r="BP209" s="29"/>
      <c r="BQ209" s="29"/>
      <c r="BR209" s="29"/>
      <c r="BS209" s="29"/>
      <c r="BT209" s="30"/>
      <c r="BU209" s="71"/>
      <c r="BV209" s="186">
        <f t="shared" si="261"/>
        <v>0</v>
      </c>
      <c r="BW209" s="81">
        <v>0</v>
      </c>
      <c r="BX209" s="81">
        <v>0</v>
      </c>
    </row>
    <row r="210" spans="2:76" ht="15.75" customHeight="1" x14ac:dyDescent="0.25">
      <c r="B210" s="945" t="s">
        <v>15</v>
      </c>
      <c r="C210" s="946"/>
      <c r="D210" s="507"/>
      <c r="E210" s="4"/>
      <c r="F210" s="1"/>
      <c r="G210" s="87">
        <f>G211</f>
        <v>0</v>
      </c>
      <c r="H210" s="85">
        <f t="shared" ref="H210:BT210" si="296">H211</f>
        <v>0</v>
      </c>
      <c r="I210" s="85">
        <f t="shared" si="296"/>
        <v>0</v>
      </c>
      <c r="J210" s="85">
        <f t="shared" si="296"/>
        <v>0</v>
      </c>
      <c r="K210" s="85">
        <f t="shared" si="296"/>
        <v>0</v>
      </c>
      <c r="L210" s="85">
        <f t="shared" si="296"/>
        <v>0</v>
      </c>
      <c r="M210" s="85">
        <f t="shared" si="296"/>
        <v>0</v>
      </c>
      <c r="N210" s="85">
        <f t="shared" si="296"/>
        <v>0</v>
      </c>
      <c r="O210" s="85">
        <f t="shared" si="296"/>
        <v>0</v>
      </c>
      <c r="P210" s="85">
        <f t="shared" si="296"/>
        <v>0</v>
      </c>
      <c r="Q210" s="85">
        <f t="shared" si="296"/>
        <v>0</v>
      </c>
      <c r="R210" s="85">
        <f t="shared" si="296"/>
        <v>0</v>
      </c>
      <c r="S210" s="85">
        <f t="shared" si="296"/>
        <v>0</v>
      </c>
      <c r="T210" s="85">
        <f t="shared" si="296"/>
        <v>0</v>
      </c>
      <c r="U210" s="85">
        <f t="shared" si="296"/>
        <v>0</v>
      </c>
      <c r="V210" s="90">
        <f t="shared" si="296"/>
        <v>0</v>
      </c>
      <c r="W210" s="90">
        <f t="shared" si="296"/>
        <v>0</v>
      </c>
      <c r="X210" s="466">
        <f>X211</f>
        <v>0</v>
      </c>
      <c r="Y210" s="467">
        <f t="shared" ref="Y210:AM210" si="297">Y211</f>
        <v>0</v>
      </c>
      <c r="Z210" s="467">
        <f t="shared" si="297"/>
        <v>0</v>
      </c>
      <c r="AA210" s="467">
        <f t="shared" si="297"/>
        <v>0</v>
      </c>
      <c r="AB210" s="467">
        <f t="shared" si="297"/>
        <v>0</v>
      </c>
      <c r="AC210" s="467">
        <f t="shared" si="297"/>
        <v>0</v>
      </c>
      <c r="AD210" s="467">
        <f t="shared" si="297"/>
        <v>0</v>
      </c>
      <c r="AE210" s="467">
        <f t="shared" si="297"/>
        <v>0</v>
      </c>
      <c r="AF210" s="467">
        <f t="shared" si="297"/>
        <v>0</v>
      </c>
      <c r="AG210" s="467">
        <f t="shared" si="297"/>
        <v>0</v>
      </c>
      <c r="AH210" s="467">
        <f t="shared" si="297"/>
        <v>0</v>
      </c>
      <c r="AI210" s="467">
        <f t="shared" si="297"/>
        <v>0</v>
      </c>
      <c r="AJ210" s="467">
        <f t="shared" si="297"/>
        <v>0</v>
      </c>
      <c r="AK210" s="467">
        <f t="shared" si="297"/>
        <v>0</v>
      </c>
      <c r="AL210" s="467">
        <f t="shared" si="297"/>
        <v>0</v>
      </c>
      <c r="AM210" s="90">
        <f t="shared" si="297"/>
        <v>0</v>
      </c>
      <c r="AN210" s="21">
        <f>AN211</f>
        <v>0</v>
      </c>
      <c r="AO210" s="22">
        <f t="shared" si="296"/>
        <v>0</v>
      </c>
      <c r="AP210" s="22">
        <f t="shared" si="296"/>
        <v>0</v>
      </c>
      <c r="AQ210" s="22">
        <f t="shared" si="296"/>
        <v>0</v>
      </c>
      <c r="AR210" s="22">
        <f t="shared" si="296"/>
        <v>0</v>
      </c>
      <c r="AS210" s="22">
        <f t="shared" si="296"/>
        <v>0</v>
      </c>
      <c r="AT210" s="22">
        <f t="shared" si="296"/>
        <v>0</v>
      </c>
      <c r="AU210" s="22">
        <f t="shared" si="296"/>
        <v>0</v>
      </c>
      <c r="AV210" s="22">
        <f t="shared" si="296"/>
        <v>0</v>
      </c>
      <c r="AW210" s="22">
        <f t="shared" si="296"/>
        <v>0</v>
      </c>
      <c r="AX210" s="22">
        <f t="shared" si="296"/>
        <v>0</v>
      </c>
      <c r="AY210" s="22">
        <f t="shared" si="296"/>
        <v>0</v>
      </c>
      <c r="AZ210" s="22">
        <f t="shared" si="296"/>
        <v>0</v>
      </c>
      <c r="BA210" s="22">
        <f t="shared" si="296"/>
        <v>0</v>
      </c>
      <c r="BB210" s="22">
        <f t="shared" si="296"/>
        <v>0</v>
      </c>
      <c r="BC210" s="23">
        <f t="shared" si="296"/>
        <v>0</v>
      </c>
      <c r="BD210" s="91"/>
      <c r="BE210" s="21">
        <f>BE211</f>
        <v>0</v>
      </c>
      <c r="BF210" s="22">
        <f t="shared" si="296"/>
        <v>0</v>
      </c>
      <c r="BG210" s="22">
        <f t="shared" si="296"/>
        <v>0</v>
      </c>
      <c r="BH210" s="22">
        <f t="shared" si="296"/>
        <v>0</v>
      </c>
      <c r="BI210" s="22">
        <f t="shared" si="296"/>
        <v>0</v>
      </c>
      <c r="BJ210" s="22">
        <f t="shared" si="296"/>
        <v>0</v>
      </c>
      <c r="BK210" s="22">
        <f t="shared" si="296"/>
        <v>0</v>
      </c>
      <c r="BL210" s="22">
        <f t="shared" si="296"/>
        <v>0</v>
      </c>
      <c r="BM210" s="22">
        <f t="shared" si="296"/>
        <v>0</v>
      </c>
      <c r="BN210" s="22">
        <f t="shared" si="296"/>
        <v>0</v>
      </c>
      <c r="BO210" s="22">
        <f t="shared" si="296"/>
        <v>0</v>
      </c>
      <c r="BP210" s="22">
        <f t="shared" si="296"/>
        <v>0</v>
      </c>
      <c r="BQ210" s="22">
        <f t="shared" si="296"/>
        <v>0</v>
      </c>
      <c r="BR210" s="22">
        <f t="shared" si="296"/>
        <v>0</v>
      </c>
      <c r="BS210" s="22">
        <f t="shared" si="296"/>
        <v>0</v>
      </c>
      <c r="BT210" s="23">
        <f t="shared" si="296"/>
        <v>0</v>
      </c>
      <c r="BU210" s="69"/>
      <c r="BV210" s="25">
        <f t="shared" si="261"/>
        <v>0</v>
      </c>
      <c r="BW210" s="79">
        <f t="shared" ref="BW210:BX210" si="298">BW211</f>
        <v>0</v>
      </c>
      <c r="BX210" s="80">
        <f t="shared" si="298"/>
        <v>0</v>
      </c>
    </row>
    <row r="211" spans="2:76" x14ac:dyDescent="0.25">
      <c r="B211" s="935" t="s">
        <v>302</v>
      </c>
      <c r="C211" s="936"/>
      <c r="D211" s="505"/>
      <c r="E211" s="151" t="s">
        <v>261</v>
      </c>
      <c r="F211" s="152"/>
      <c r="G211" s="527">
        <f t="shared" ref="G211" si="299">SUM(G212,G221,G242,G243)</f>
        <v>0</v>
      </c>
      <c r="H211" s="558">
        <f>SUM(H212,H221,H242,H243)</f>
        <v>0</v>
      </c>
      <c r="I211" s="558">
        <f t="shared" ref="I211:AM211" si="300">SUM(I212,I221,I242,I243)</f>
        <v>0</v>
      </c>
      <c r="J211" s="558">
        <f t="shared" si="300"/>
        <v>0</v>
      </c>
      <c r="K211" s="558">
        <f t="shared" si="300"/>
        <v>0</v>
      </c>
      <c r="L211" s="558">
        <f t="shared" si="300"/>
        <v>0</v>
      </c>
      <c r="M211" s="558">
        <f t="shared" si="300"/>
        <v>0</v>
      </c>
      <c r="N211" s="558">
        <f t="shared" si="300"/>
        <v>0</v>
      </c>
      <c r="O211" s="558">
        <f t="shared" si="300"/>
        <v>0</v>
      </c>
      <c r="P211" s="558">
        <f t="shared" si="300"/>
        <v>0</v>
      </c>
      <c r="Q211" s="558">
        <f t="shared" si="300"/>
        <v>0</v>
      </c>
      <c r="R211" s="558">
        <f t="shared" si="300"/>
        <v>0</v>
      </c>
      <c r="S211" s="558">
        <f t="shared" si="300"/>
        <v>0</v>
      </c>
      <c r="T211" s="558">
        <f t="shared" si="300"/>
        <v>0</v>
      </c>
      <c r="U211" s="558">
        <f t="shared" si="300"/>
        <v>0</v>
      </c>
      <c r="V211" s="587">
        <f t="shared" si="300"/>
        <v>0</v>
      </c>
      <c r="W211" s="587">
        <f t="shared" si="300"/>
        <v>0</v>
      </c>
      <c r="X211" s="588">
        <f t="shared" si="300"/>
        <v>0</v>
      </c>
      <c r="Y211" s="589">
        <f t="shared" si="300"/>
        <v>0</v>
      </c>
      <c r="Z211" s="589">
        <f t="shared" si="300"/>
        <v>0</v>
      </c>
      <c r="AA211" s="589">
        <f t="shared" si="300"/>
        <v>0</v>
      </c>
      <c r="AB211" s="589">
        <f t="shared" si="300"/>
        <v>0</v>
      </c>
      <c r="AC211" s="589">
        <f t="shared" si="300"/>
        <v>0</v>
      </c>
      <c r="AD211" s="589">
        <f t="shared" si="300"/>
        <v>0</v>
      </c>
      <c r="AE211" s="589">
        <f t="shared" si="300"/>
        <v>0</v>
      </c>
      <c r="AF211" s="589">
        <f t="shared" si="300"/>
        <v>0</v>
      </c>
      <c r="AG211" s="589">
        <f t="shared" si="300"/>
        <v>0</v>
      </c>
      <c r="AH211" s="589">
        <f t="shared" si="300"/>
        <v>0</v>
      </c>
      <c r="AI211" s="589">
        <f t="shared" si="300"/>
        <v>0</v>
      </c>
      <c r="AJ211" s="589">
        <f t="shared" si="300"/>
        <v>0</v>
      </c>
      <c r="AK211" s="589">
        <f t="shared" si="300"/>
        <v>0</v>
      </c>
      <c r="AL211" s="589">
        <f t="shared" si="300"/>
        <v>0</v>
      </c>
      <c r="AM211" s="587">
        <f t="shared" si="300"/>
        <v>0</v>
      </c>
      <c r="AN211" s="518">
        <f>AN212+AN221+AN242+AN243</f>
        <v>0</v>
      </c>
      <c r="AO211" s="560">
        <f t="shared" ref="AO211:BC211" si="301">AO212+AO221+AO242+AO243</f>
        <v>0</v>
      </c>
      <c r="AP211" s="560">
        <f t="shared" si="301"/>
        <v>0</v>
      </c>
      <c r="AQ211" s="560">
        <f t="shared" si="301"/>
        <v>0</v>
      </c>
      <c r="AR211" s="560">
        <f t="shared" si="301"/>
        <v>0</v>
      </c>
      <c r="AS211" s="560">
        <f t="shared" ref="AS211:AZ211" si="302">AS212+AS221+AS242+AS243</f>
        <v>0</v>
      </c>
      <c r="AT211" s="560">
        <f t="shared" si="302"/>
        <v>0</v>
      </c>
      <c r="AU211" s="560">
        <f t="shared" si="302"/>
        <v>0</v>
      </c>
      <c r="AV211" s="560">
        <f t="shared" si="302"/>
        <v>0</v>
      </c>
      <c r="AW211" s="560">
        <f t="shared" si="302"/>
        <v>0</v>
      </c>
      <c r="AX211" s="560">
        <f t="shared" si="302"/>
        <v>0</v>
      </c>
      <c r="AY211" s="560">
        <f t="shared" si="302"/>
        <v>0</v>
      </c>
      <c r="AZ211" s="560">
        <f t="shared" si="302"/>
        <v>0</v>
      </c>
      <c r="BA211" s="560">
        <f t="shared" si="301"/>
        <v>0</v>
      </c>
      <c r="BB211" s="560">
        <f t="shared" si="301"/>
        <v>0</v>
      </c>
      <c r="BC211" s="561">
        <f t="shared" si="301"/>
        <v>0</v>
      </c>
      <c r="BD211" s="590"/>
      <c r="BE211" s="518">
        <f>BE212+BE221+BE242+BE243</f>
        <v>0</v>
      </c>
      <c r="BF211" s="560">
        <f t="shared" ref="BF211:BT211" si="303">BF212+BF221+BF242+BF243</f>
        <v>0</v>
      </c>
      <c r="BG211" s="560">
        <f t="shared" si="303"/>
        <v>0</v>
      </c>
      <c r="BH211" s="560">
        <f t="shared" si="303"/>
        <v>0</v>
      </c>
      <c r="BI211" s="560">
        <f t="shared" si="303"/>
        <v>0</v>
      </c>
      <c r="BJ211" s="560">
        <f t="shared" ref="BJ211:BQ211" si="304">BJ212+BJ221+BJ242+BJ243</f>
        <v>0</v>
      </c>
      <c r="BK211" s="560">
        <f t="shared" si="304"/>
        <v>0</v>
      </c>
      <c r="BL211" s="560">
        <f t="shared" si="304"/>
        <v>0</v>
      </c>
      <c r="BM211" s="560">
        <f t="shared" si="304"/>
        <v>0</v>
      </c>
      <c r="BN211" s="560">
        <f t="shared" si="304"/>
        <v>0</v>
      </c>
      <c r="BO211" s="560">
        <f t="shared" si="304"/>
        <v>0</v>
      </c>
      <c r="BP211" s="560">
        <f t="shared" si="304"/>
        <v>0</v>
      </c>
      <c r="BQ211" s="560">
        <f t="shared" si="304"/>
        <v>0</v>
      </c>
      <c r="BR211" s="560">
        <f t="shared" si="303"/>
        <v>0</v>
      </c>
      <c r="BS211" s="560">
        <f t="shared" si="303"/>
        <v>0</v>
      </c>
      <c r="BT211" s="561">
        <f t="shared" si="303"/>
        <v>0</v>
      </c>
      <c r="BU211" s="591"/>
      <c r="BV211" s="186">
        <f t="shared" si="261"/>
        <v>0</v>
      </c>
      <c r="BW211" s="592">
        <f t="shared" ref="BW211:BX211" si="305">BW212+BW221+BW242+BW243</f>
        <v>0</v>
      </c>
      <c r="BX211" s="593">
        <f t="shared" si="305"/>
        <v>0</v>
      </c>
    </row>
    <row r="212" spans="2:76" x14ac:dyDescent="0.25">
      <c r="B212" s="219" t="s">
        <v>316</v>
      </c>
      <c r="C212" s="220" t="s">
        <v>16</v>
      </c>
      <c r="D212" s="220"/>
      <c r="E212" s="969" t="s">
        <v>261</v>
      </c>
      <c r="F212" s="597" t="s">
        <v>361</v>
      </c>
      <c r="G212" s="527">
        <f>SUM(G213:G220)</f>
        <v>0</v>
      </c>
      <c r="H212" s="558">
        <f t="shared" ref="H212:W212" si="306">SUM(H213:H220)</f>
        <v>0</v>
      </c>
      <c r="I212" s="558">
        <f t="shared" si="306"/>
        <v>0</v>
      </c>
      <c r="J212" s="558">
        <f t="shared" si="306"/>
        <v>0</v>
      </c>
      <c r="K212" s="558">
        <f t="shared" si="306"/>
        <v>0</v>
      </c>
      <c r="L212" s="558">
        <f t="shared" si="306"/>
        <v>0</v>
      </c>
      <c r="M212" s="558">
        <f t="shared" ref="M212:T212" si="307">SUM(M213:M220)</f>
        <v>0</v>
      </c>
      <c r="N212" s="558">
        <f t="shared" si="307"/>
        <v>0</v>
      </c>
      <c r="O212" s="558">
        <f t="shared" si="307"/>
        <v>0</v>
      </c>
      <c r="P212" s="558">
        <f t="shared" si="307"/>
        <v>0</v>
      </c>
      <c r="Q212" s="558">
        <f t="shared" si="307"/>
        <v>0</v>
      </c>
      <c r="R212" s="558">
        <f t="shared" si="307"/>
        <v>0</v>
      </c>
      <c r="S212" s="558">
        <f t="shared" si="307"/>
        <v>0</v>
      </c>
      <c r="T212" s="558">
        <f t="shared" si="307"/>
        <v>0</v>
      </c>
      <c r="U212" s="558">
        <f t="shared" si="306"/>
        <v>0</v>
      </c>
      <c r="V212" s="587">
        <f t="shared" si="306"/>
        <v>0</v>
      </c>
      <c r="W212" s="587">
        <f t="shared" si="306"/>
        <v>0</v>
      </c>
      <c r="X212" s="588">
        <f>SUM(X213:X220)</f>
        <v>0</v>
      </c>
      <c r="Y212" s="589">
        <f t="shared" ref="Y212:AM212" si="308">SUM(Y213:Y220)</f>
        <v>0</v>
      </c>
      <c r="Z212" s="589">
        <f t="shared" si="308"/>
        <v>0</v>
      </c>
      <c r="AA212" s="589">
        <f t="shared" si="308"/>
        <v>0</v>
      </c>
      <c r="AB212" s="589">
        <f t="shared" si="308"/>
        <v>0</v>
      </c>
      <c r="AC212" s="589">
        <f t="shared" si="308"/>
        <v>0</v>
      </c>
      <c r="AD212" s="589">
        <f t="shared" si="308"/>
        <v>0</v>
      </c>
      <c r="AE212" s="589">
        <f t="shared" si="308"/>
        <v>0</v>
      </c>
      <c r="AF212" s="589">
        <f t="shared" si="308"/>
        <v>0</v>
      </c>
      <c r="AG212" s="589">
        <f t="shared" si="308"/>
        <v>0</v>
      </c>
      <c r="AH212" s="589">
        <f t="shared" si="308"/>
        <v>0</v>
      </c>
      <c r="AI212" s="589">
        <f t="shared" si="308"/>
        <v>0</v>
      </c>
      <c r="AJ212" s="589">
        <f t="shared" si="308"/>
        <v>0</v>
      </c>
      <c r="AK212" s="589">
        <f t="shared" si="308"/>
        <v>0</v>
      </c>
      <c r="AL212" s="589">
        <f t="shared" si="308"/>
        <v>0</v>
      </c>
      <c r="AM212" s="587">
        <f t="shared" si="308"/>
        <v>0</v>
      </c>
      <c r="AN212" s="518">
        <f>SUM(AN213:AN220)</f>
        <v>0</v>
      </c>
      <c r="AO212" s="560">
        <f t="shared" ref="AO212:BC212" si="309">SUM(AO213:AO220)</f>
        <v>0</v>
      </c>
      <c r="AP212" s="560">
        <f t="shared" si="309"/>
        <v>0</v>
      </c>
      <c r="AQ212" s="560">
        <f t="shared" si="309"/>
        <v>0</v>
      </c>
      <c r="AR212" s="560">
        <f t="shared" si="309"/>
        <v>0</v>
      </c>
      <c r="AS212" s="560">
        <f t="shared" ref="AS212:AZ212" si="310">SUM(AS213:AS220)</f>
        <v>0</v>
      </c>
      <c r="AT212" s="560">
        <f t="shared" si="310"/>
        <v>0</v>
      </c>
      <c r="AU212" s="560">
        <f t="shared" si="310"/>
        <v>0</v>
      </c>
      <c r="AV212" s="560">
        <f t="shared" si="310"/>
        <v>0</v>
      </c>
      <c r="AW212" s="560">
        <f t="shared" si="310"/>
        <v>0</v>
      </c>
      <c r="AX212" s="560">
        <f t="shared" si="310"/>
        <v>0</v>
      </c>
      <c r="AY212" s="560">
        <f t="shared" si="310"/>
        <v>0</v>
      </c>
      <c r="AZ212" s="560">
        <f t="shared" si="310"/>
        <v>0</v>
      </c>
      <c r="BA212" s="560">
        <f t="shared" si="309"/>
        <v>0</v>
      </c>
      <c r="BB212" s="560">
        <f t="shared" si="309"/>
        <v>0</v>
      </c>
      <c r="BC212" s="561">
        <f t="shared" si="309"/>
        <v>0</v>
      </c>
      <c r="BD212" s="590"/>
      <c r="BE212" s="518">
        <f>SUM(BE213:BE220)</f>
        <v>0</v>
      </c>
      <c r="BF212" s="560">
        <f t="shared" ref="BF212:BT212" si="311">SUM(BF213:BF220)</f>
        <v>0</v>
      </c>
      <c r="BG212" s="560">
        <f t="shared" si="311"/>
        <v>0</v>
      </c>
      <c r="BH212" s="560">
        <f t="shared" si="311"/>
        <v>0</v>
      </c>
      <c r="BI212" s="560">
        <f t="shared" si="311"/>
        <v>0</v>
      </c>
      <c r="BJ212" s="560">
        <f t="shared" ref="BJ212:BQ212" si="312">SUM(BJ213:BJ220)</f>
        <v>0</v>
      </c>
      <c r="BK212" s="560">
        <f t="shared" si="312"/>
        <v>0</v>
      </c>
      <c r="BL212" s="560">
        <f t="shared" si="312"/>
        <v>0</v>
      </c>
      <c r="BM212" s="560">
        <f t="shared" si="312"/>
        <v>0</v>
      </c>
      <c r="BN212" s="560">
        <f t="shared" si="312"/>
        <v>0</v>
      </c>
      <c r="BO212" s="560">
        <f t="shared" si="312"/>
        <v>0</v>
      </c>
      <c r="BP212" s="560">
        <f t="shared" si="312"/>
        <v>0</v>
      </c>
      <c r="BQ212" s="560">
        <f t="shared" si="312"/>
        <v>0</v>
      </c>
      <c r="BR212" s="560">
        <f t="shared" si="311"/>
        <v>0</v>
      </c>
      <c r="BS212" s="560">
        <f t="shared" si="311"/>
        <v>0</v>
      </c>
      <c r="BT212" s="561">
        <f t="shared" si="311"/>
        <v>0</v>
      </c>
      <c r="BU212" s="591"/>
      <c r="BV212" s="186">
        <f t="shared" si="261"/>
        <v>0</v>
      </c>
      <c r="BW212" s="592">
        <f t="shared" ref="BW212:BX212" si="313">SUM(BW213:BW220)</f>
        <v>0</v>
      </c>
      <c r="BX212" s="593">
        <f t="shared" si="313"/>
        <v>0</v>
      </c>
    </row>
    <row r="213" spans="2:76" x14ac:dyDescent="0.25">
      <c r="B213" s="223" t="s">
        <v>5</v>
      </c>
      <c r="C213" s="215" t="s">
        <v>369</v>
      </c>
      <c r="D213" s="232">
        <v>33353</v>
      </c>
      <c r="E213" s="898"/>
      <c r="F213" s="152"/>
      <c r="G213" s="531">
        <f t="shared" ref="G213:G220" si="314">SUM(H213:W213)</f>
        <v>0</v>
      </c>
      <c r="H213" s="390">
        <v>0</v>
      </c>
      <c r="I213" s="390">
        <v>0</v>
      </c>
      <c r="J213" s="390">
        <v>0</v>
      </c>
      <c r="K213" s="390" t="s">
        <v>914</v>
      </c>
      <c r="L213" s="390" t="s">
        <v>914</v>
      </c>
      <c r="M213" s="390" t="s">
        <v>914</v>
      </c>
      <c r="N213" s="390" t="s">
        <v>914</v>
      </c>
      <c r="O213" s="390" t="s">
        <v>914</v>
      </c>
      <c r="P213" s="390" t="s">
        <v>914</v>
      </c>
      <c r="Q213" s="390" t="s">
        <v>914</v>
      </c>
      <c r="R213" s="390" t="s">
        <v>914</v>
      </c>
      <c r="S213" s="390" t="s">
        <v>914</v>
      </c>
      <c r="T213" s="390" t="s">
        <v>914</v>
      </c>
      <c r="U213" s="390" t="s">
        <v>914</v>
      </c>
      <c r="V213" s="465" t="s">
        <v>914</v>
      </c>
      <c r="W213" s="486" t="s">
        <v>914</v>
      </c>
      <c r="X213" s="594">
        <f t="shared" ref="X213:X220" si="315">SUM(Y213:AM213)</f>
        <v>0</v>
      </c>
      <c r="Y213" s="390">
        <v>0</v>
      </c>
      <c r="Z213" s="390">
        <v>0</v>
      </c>
      <c r="AA213" s="390">
        <v>0</v>
      </c>
      <c r="AB213" s="390" t="s">
        <v>914</v>
      </c>
      <c r="AC213" s="390" t="s">
        <v>914</v>
      </c>
      <c r="AD213" s="390" t="s">
        <v>914</v>
      </c>
      <c r="AE213" s="390" t="s">
        <v>914</v>
      </c>
      <c r="AF213" s="390" t="s">
        <v>914</v>
      </c>
      <c r="AG213" s="390" t="s">
        <v>914</v>
      </c>
      <c r="AH213" s="390" t="s">
        <v>914</v>
      </c>
      <c r="AI213" s="390" t="s">
        <v>914</v>
      </c>
      <c r="AJ213" s="390" t="s">
        <v>914</v>
      </c>
      <c r="AK213" s="390" t="s">
        <v>914</v>
      </c>
      <c r="AL213" s="390" t="s">
        <v>914</v>
      </c>
      <c r="AM213" s="465" t="s">
        <v>914</v>
      </c>
      <c r="AN213" s="519">
        <f t="shared" ref="AN213:AN220" si="316">SUM(AO213:BC213)</f>
        <v>0</v>
      </c>
      <c r="AO213" s="26">
        <v>0</v>
      </c>
      <c r="AP213" s="26">
        <v>0</v>
      </c>
      <c r="AQ213" s="26">
        <v>0</v>
      </c>
      <c r="AR213" s="32"/>
      <c r="AS213" s="32"/>
      <c r="AT213" s="32"/>
      <c r="AU213" s="32"/>
      <c r="AV213" s="32"/>
      <c r="AW213" s="32"/>
      <c r="AX213" s="32"/>
      <c r="AY213" s="32"/>
      <c r="AZ213" s="32"/>
      <c r="BA213" s="32"/>
      <c r="BB213" s="32"/>
      <c r="BC213" s="33"/>
      <c r="BD213" s="114"/>
      <c r="BE213" s="519">
        <f t="shared" ref="BE213:BE220" si="317">SUM(BF213:BT213)</f>
        <v>0</v>
      </c>
      <c r="BF213" s="26">
        <v>0</v>
      </c>
      <c r="BG213" s="26">
        <v>0</v>
      </c>
      <c r="BH213" s="26">
        <v>0</v>
      </c>
      <c r="BI213" s="32"/>
      <c r="BJ213" s="32"/>
      <c r="BK213" s="32"/>
      <c r="BL213" s="32"/>
      <c r="BM213" s="32"/>
      <c r="BN213" s="32"/>
      <c r="BO213" s="32"/>
      <c r="BP213" s="32"/>
      <c r="BQ213" s="32"/>
      <c r="BR213" s="32"/>
      <c r="BS213" s="32"/>
      <c r="BT213" s="33"/>
      <c r="BU213" s="72"/>
      <c r="BV213" s="184">
        <f t="shared" si="261"/>
        <v>0</v>
      </c>
      <c r="BW213" s="81">
        <v>0</v>
      </c>
      <c r="BX213" s="81">
        <v>0</v>
      </c>
    </row>
    <row r="214" spans="2:76" x14ac:dyDescent="0.25">
      <c r="B214" s="223"/>
      <c r="C214" s="215" t="s">
        <v>17</v>
      </c>
      <c r="D214" s="215"/>
      <c r="E214" s="898"/>
      <c r="F214" s="152"/>
      <c r="G214" s="531">
        <f t="shared" si="314"/>
        <v>0</v>
      </c>
      <c r="H214" s="390">
        <v>0</v>
      </c>
      <c r="I214" s="390">
        <v>0</v>
      </c>
      <c r="J214" s="390">
        <v>0</v>
      </c>
      <c r="K214" s="390" t="s">
        <v>914</v>
      </c>
      <c r="L214" s="390" t="s">
        <v>914</v>
      </c>
      <c r="M214" s="390" t="s">
        <v>914</v>
      </c>
      <c r="N214" s="390" t="s">
        <v>914</v>
      </c>
      <c r="O214" s="390" t="s">
        <v>914</v>
      </c>
      <c r="P214" s="390" t="s">
        <v>914</v>
      </c>
      <c r="Q214" s="390" t="s">
        <v>914</v>
      </c>
      <c r="R214" s="390" t="s">
        <v>914</v>
      </c>
      <c r="S214" s="390" t="s">
        <v>914</v>
      </c>
      <c r="T214" s="390" t="s">
        <v>914</v>
      </c>
      <c r="U214" s="390" t="s">
        <v>914</v>
      </c>
      <c r="V214" s="465" t="s">
        <v>914</v>
      </c>
      <c r="W214" s="486" t="s">
        <v>914</v>
      </c>
      <c r="X214" s="594">
        <f t="shared" si="315"/>
        <v>0</v>
      </c>
      <c r="Y214" s="390">
        <v>0</v>
      </c>
      <c r="Z214" s="390">
        <v>0</v>
      </c>
      <c r="AA214" s="390">
        <v>0</v>
      </c>
      <c r="AB214" s="390" t="s">
        <v>914</v>
      </c>
      <c r="AC214" s="390" t="s">
        <v>914</v>
      </c>
      <c r="AD214" s="390" t="s">
        <v>914</v>
      </c>
      <c r="AE214" s="390" t="s">
        <v>914</v>
      </c>
      <c r="AF214" s="390" t="s">
        <v>914</v>
      </c>
      <c r="AG214" s="390" t="s">
        <v>914</v>
      </c>
      <c r="AH214" s="390" t="s">
        <v>914</v>
      </c>
      <c r="AI214" s="390" t="s">
        <v>914</v>
      </c>
      <c r="AJ214" s="390" t="s">
        <v>914</v>
      </c>
      <c r="AK214" s="390" t="s">
        <v>914</v>
      </c>
      <c r="AL214" s="390" t="s">
        <v>914</v>
      </c>
      <c r="AM214" s="465" t="s">
        <v>914</v>
      </c>
      <c r="AN214" s="519">
        <f t="shared" si="316"/>
        <v>0</v>
      </c>
      <c r="AO214" s="26">
        <v>0</v>
      </c>
      <c r="AP214" s="26">
        <v>0</v>
      </c>
      <c r="AQ214" s="26">
        <v>0</v>
      </c>
      <c r="AR214" s="32"/>
      <c r="AS214" s="32"/>
      <c r="AT214" s="32"/>
      <c r="AU214" s="32"/>
      <c r="AV214" s="32"/>
      <c r="AW214" s="32"/>
      <c r="AX214" s="32"/>
      <c r="AY214" s="32"/>
      <c r="AZ214" s="32"/>
      <c r="BA214" s="32"/>
      <c r="BB214" s="32"/>
      <c r="BC214" s="33"/>
      <c r="BD214" s="114"/>
      <c r="BE214" s="519">
        <f t="shared" si="317"/>
        <v>0</v>
      </c>
      <c r="BF214" s="26">
        <v>0</v>
      </c>
      <c r="BG214" s="26">
        <v>0</v>
      </c>
      <c r="BH214" s="26">
        <v>0</v>
      </c>
      <c r="BI214" s="32"/>
      <c r="BJ214" s="32"/>
      <c r="BK214" s="32"/>
      <c r="BL214" s="32"/>
      <c r="BM214" s="32"/>
      <c r="BN214" s="32"/>
      <c r="BO214" s="32"/>
      <c r="BP214" s="32"/>
      <c r="BQ214" s="32"/>
      <c r="BR214" s="32"/>
      <c r="BS214" s="32"/>
      <c r="BT214" s="33"/>
      <c r="BU214" s="72"/>
      <c r="BV214" s="184">
        <f t="shared" si="261"/>
        <v>0</v>
      </c>
      <c r="BW214" s="81">
        <v>0</v>
      </c>
      <c r="BX214" s="81">
        <v>0</v>
      </c>
    </row>
    <row r="215" spans="2:76" ht="26.25" x14ac:dyDescent="0.25">
      <c r="B215" s="223"/>
      <c r="C215" s="215" t="s">
        <v>18</v>
      </c>
      <c r="D215" s="232">
        <v>13307</v>
      </c>
      <c r="E215" s="898"/>
      <c r="F215" s="152"/>
      <c r="G215" s="531">
        <f t="shared" si="314"/>
        <v>0</v>
      </c>
      <c r="H215" s="390">
        <v>0</v>
      </c>
      <c r="I215" s="390">
        <v>0</v>
      </c>
      <c r="J215" s="390">
        <v>0</v>
      </c>
      <c r="K215" s="390" t="s">
        <v>914</v>
      </c>
      <c r="L215" s="390" t="s">
        <v>914</v>
      </c>
      <c r="M215" s="390" t="s">
        <v>914</v>
      </c>
      <c r="N215" s="390" t="s">
        <v>914</v>
      </c>
      <c r="O215" s="390" t="s">
        <v>914</v>
      </c>
      <c r="P215" s="390" t="s">
        <v>914</v>
      </c>
      <c r="Q215" s="390" t="s">
        <v>914</v>
      </c>
      <c r="R215" s="390" t="s">
        <v>914</v>
      </c>
      <c r="S215" s="390" t="s">
        <v>914</v>
      </c>
      <c r="T215" s="390" t="s">
        <v>914</v>
      </c>
      <c r="U215" s="390" t="s">
        <v>914</v>
      </c>
      <c r="V215" s="465" t="s">
        <v>914</v>
      </c>
      <c r="W215" s="486" t="s">
        <v>914</v>
      </c>
      <c r="X215" s="594">
        <f t="shared" si="315"/>
        <v>0</v>
      </c>
      <c r="Y215" s="390">
        <v>0</v>
      </c>
      <c r="Z215" s="390">
        <v>0</v>
      </c>
      <c r="AA215" s="390">
        <v>0</v>
      </c>
      <c r="AB215" s="390" t="s">
        <v>914</v>
      </c>
      <c r="AC215" s="390" t="s">
        <v>914</v>
      </c>
      <c r="AD215" s="390" t="s">
        <v>914</v>
      </c>
      <c r="AE215" s="390" t="s">
        <v>914</v>
      </c>
      <c r="AF215" s="390" t="s">
        <v>914</v>
      </c>
      <c r="AG215" s="390" t="s">
        <v>914</v>
      </c>
      <c r="AH215" s="390" t="s">
        <v>914</v>
      </c>
      <c r="AI215" s="390" t="s">
        <v>914</v>
      </c>
      <c r="AJ215" s="390" t="s">
        <v>914</v>
      </c>
      <c r="AK215" s="390" t="s">
        <v>914</v>
      </c>
      <c r="AL215" s="390" t="s">
        <v>914</v>
      </c>
      <c r="AM215" s="465" t="s">
        <v>914</v>
      </c>
      <c r="AN215" s="519">
        <f t="shared" si="316"/>
        <v>0</v>
      </c>
      <c r="AO215" s="26">
        <v>0</v>
      </c>
      <c r="AP215" s="26">
        <v>0</v>
      </c>
      <c r="AQ215" s="26">
        <v>0</v>
      </c>
      <c r="AR215" s="32"/>
      <c r="AS215" s="32"/>
      <c r="AT215" s="32"/>
      <c r="AU215" s="32"/>
      <c r="AV215" s="32"/>
      <c r="AW215" s="32"/>
      <c r="AX215" s="32"/>
      <c r="AY215" s="32"/>
      <c r="AZ215" s="32"/>
      <c r="BA215" s="32"/>
      <c r="BB215" s="32"/>
      <c r="BC215" s="33"/>
      <c r="BD215" s="114"/>
      <c r="BE215" s="519">
        <f t="shared" si="317"/>
        <v>0</v>
      </c>
      <c r="BF215" s="26">
        <v>0</v>
      </c>
      <c r="BG215" s="26">
        <v>0</v>
      </c>
      <c r="BH215" s="26">
        <v>0</v>
      </c>
      <c r="BI215" s="32"/>
      <c r="BJ215" s="32"/>
      <c r="BK215" s="32"/>
      <c r="BL215" s="32"/>
      <c r="BM215" s="32"/>
      <c r="BN215" s="32"/>
      <c r="BO215" s="32"/>
      <c r="BP215" s="32"/>
      <c r="BQ215" s="32"/>
      <c r="BR215" s="32"/>
      <c r="BS215" s="32"/>
      <c r="BT215" s="33"/>
      <c r="BU215" s="72"/>
      <c r="BV215" s="184">
        <f t="shared" si="261"/>
        <v>0</v>
      </c>
      <c r="BW215" s="81">
        <v>0</v>
      </c>
      <c r="BX215" s="81">
        <v>0</v>
      </c>
    </row>
    <row r="216" spans="2:76" x14ac:dyDescent="0.25">
      <c r="B216" s="223"/>
      <c r="C216" s="215" t="s">
        <v>19</v>
      </c>
      <c r="D216" s="225"/>
      <c r="E216" s="898"/>
      <c r="F216" s="152"/>
      <c r="G216" s="531">
        <f t="shared" si="314"/>
        <v>0</v>
      </c>
      <c r="H216" s="390">
        <v>0</v>
      </c>
      <c r="I216" s="390">
        <v>0</v>
      </c>
      <c r="J216" s="390">
        <v>0</v>
      </c>
      <c r="K216" s="390" t="s">
        <v>914</v>
      </c>
      <c r="L216" s="390" t="s">
        <v>914</v>
      </c>
      <c r="M216" s="390" t="s">
        <v>914</v>
      </c>
      <c r="N216" s="390" t="s">
        <v>914</v>
      </c>
      <c r="O216" s="390" t="s">
        <v>914</v>
      </c>
      <c r="P216" s="390" t="s">
        <v>914</v>
      </c>
      <c r="Q216" s="390" t="s">
        <v>914</v>
      </c>
      <c r="R216" s="390" t="s">
        <v>914</v>
      </c>
      <c r="S216" s="390" t="s">
        <v>914</v>
      </c>
      <c r="T216" s="390" t="s">
        <v>914</v>
      </c>
      <c r="U216" s="390" t="s">
        <v>914</v>
      </c>
      <c r="V216" s="465" t="s">
        <v>914</v>
      </c>
      <c r="W216" s="486" t="s">
        <v>914</v>
      </c>
      <c r="X216" s="594">
        <f t="shared" si="315"/>
        <v>0</v>
      </c>
      <c r="Y216" s="390">
        <v>0</v>
      </c>
      <c r="Z216" s="390">
        <v>0</v>
      </c>
      <c r="AA216" s="390">
        <v>0</v>
      </c>
      <c r="AB216" s="390" t="s">
        <v>914</v>
      </c>
      <c r="AC216" s="390" t="s">
        <v>914</v>
      </c>
      <c r="AD216" s="390" t="s">
        <v>914</v>
      </c>
      <c r="AE216" s="390" t="s">
        <v>914</v>
      </c>
      <c r="AF216" s="390" t="s">
        <v>914</v>
      </c>
      <c r="AG216" s="390" t="s">
        <v>914</v>
      </c>
      <c r="AH216" s="390" t="s">
        <v>914</v>
      </c>
      <c r="AI216" s="390" t="s">
        <v>914</v>
      </c>
      <c r="AJ216" s="390" t="s">
        <v>914</v>
      </c>
      <c r="AK216" s="390" t="s">
        <v>914</v>
      </c>
      <c r="AL216" s="390" t="s">
        <v>914</v>
      </c>
      <c r="AM216" s="465" t="s">
        <v>914</v>
      </c>
      <c r="AN216" s="519">
        <f t="shared" si="316"/>
        <v>0</v>
      </c>
      <c r="AO216" s="26">
        <v>0</v>
      </c>
      <c r="AP216" s="26">
        <v>0</v>
      </c>
      <c r="AQ216" s="26">
        <v>0</v>
      </c>
      <c r="AR216" s="32"/>
      <c r="AS216" s="32"/>
      <c r="AT216" s="32"/>
      <c r="AU216" s="32"/>
      <c r="AV216" s="32"/>
      <c r="AW216" s="32"/>
      <c r="AX216" s="32"/>
      <c r="AY216" s="32"/>
      <c r="AZ216" s="32"/>
      <c r="BA216" s="32"/>
      <c r="BB216" s="32"/>
      <c r="BC216" s="33"/>
      <c r="BD216" s="114"/>
      <c r="BE216" s="519">
        <f t="shared" si="317"/>
        <v>0</v>
      </c>
      <c r="BF216" s="26">
        <v>0</v>
      </c>
      <c r="BG216" s="26">
        <v>0</v>
      </c>
      <c r="BH216" s="26">
        <v>0</v>
      </c>
      <c r="BI216" s="32"/>
      <c r="BJ216" s="32"/>
      <c r="BK216" s="32"/>
      <c r="BL216" s="32"/>
      <c r="BM216" s="32"/>
      <c r="BN216" s="32"/>
      <c r="BO216" s="32"/>
      <c r="BP216" s="32"/>
      <c r="BQ216" s="32"/>
      <c r="BR216" s="32"/>
      <c r="BS216" s="32"/>
      <c r="BT216" s="33"/>
      <c r="BU216" s="72"/>
      <c r="BV216" s="184">
        <f t="shared" si="261"/>
        <v>0</v>
      </c>
      <c r="BW216" s="81">
        <v>0</v>
      </c>
      <c r="BX216" s="81">
        <v>0</v>
      </c>
    </row>
    <row r="217" spans="2:76" x14ac:dyDescent="0.25">
      <c r="B217" s="223"/>
      <c r="C217" s="215" t="s">
        <v>20</v>
      </c>
      <c r="D217" s="225"/>
      <c r="E217" s="898"/>
      <c r="F217" s="152"/>
      <c r="G217" s="531">
        <f t="shared" si="314"/>
        <v>0</v>
      </c>
      <c r="H217" s="390">
        <v>0</v>
      </c>
      <c r="I217" s="390">
        <v>0</v>
      </c>
      <c r="J217" s="390">
        <v>0</v>
      </c>
      <c r="K217" s="390" t="s">
        <v>914</v>
      </c>
      <c r="L217" s="390" t="s">
        <v>914</v>
      </c>
      <c r="M217" s="390" t="s">
        <v>914</v>
      </c>
      <c r="N217" s="390" t="s">
        <v>914</v>
      </c>
      <c r="O217" s="390" t="s">
        <v>914</v>
      </c>
      <c r="P217" s="390" t="s">
        <v>914</v>
      </c>
      <c r="Q217" s="390" t="s">
        <v>914</v>
      </c>
      <c r="R217" s="390" t="s">
        <v>914</v>
      </c>
      <c r="S217" s="390" t="s">
        <v>914</v>
      </c>
      <c r="T217" s="390" t="s">
        <v>914</v>
      </c>
      <c r="U217" s="390" t="s">
        <v>914</v>
      </c>
      <c r="V217" s="465" t="s">
        <v>914</v>
      </c>
      <c r="W217" s="486" t="s">
        <v>914</v>
      </c>
      <c r="X217" s="594">
        <f t="shared" si="315"/>
        <v>0</v>
      </c>
      <c r="Y217" s="390">
        <v>0</v>
      </c>
      <c r="Z217" s="390">
        <v>0</v>
      </c>
      <c r="AA217" s="390">
        <v>0</v>
      </c>
      <c r="AB217" s="390" t="s">
        <v>914</v>
      </c>
      <c r="AC217" s="390" t="s">
        <v>914</v>
      </c>
      <c r="AD217" s="390" t="s">
        <v>914</v>
      </c>
      <c r="AE217" s="390" t="s">
        <v>914</v>
      </c>
      <c r="AF217" s="390" t="s">
        <v>914</v>
      </c>
      <c r="AG217" s="390" t="s">
        <v>914</v>
      </c>
      <c r="AH217" s="390" t="s">
        <v>914</v>
      </c>
      <c r="AI217" s="390" t="s">
        <v>914</v>
      </c>
      <c r="AJ217" s="390" t="s">
        <v>914</v>
      </c>
      <c r="AK217" s="390" t="s">
        <v>914</v>
      </c>
      <c r="AL217" s="390" t="s">
        <v>914</v>
      </c>
      <c r="AM217" s="465" t="s">
        <v>914</v>
      </c>
      <c r="AN217" s="519">
        <f t="shared" si="316"/>
        <v>0</v>
      </c>
      <c r="AO217" s="26">
        <v>0</v>
      </c>
      <c r="AP217" s="26">
        <v>0</v>
      </c>
      <c r="AQ217" s="26">
        <v>0</v>
      </c>
      <c r="AR217" s="32"/>
      <c r="AS217" s="32"/>
      <c r="AT217" s="32"/>
      <c r="AU217" s="32"/>
      <c r="AV217" s="32"/>
      <c r="AW217" s="32"/>
      <c r="AX217" s="32"/>
      <c r="AY217" s="32"/>
      <c r="AZ217" s="32"/>
      <c r="BA217" s="32"/>
      <c r="BB217" s="32"/>
      <c r="BC217" s="33"/>
      <c r="BD217" s="114"/>
      <c r="BE217" s="519">
        <f t="shared" si="317"/>
        <v>0</v>
      </c>
      <c r="BF217" s="26">
        <v>0</v>
      </c>
      <c r="BG217" s="26">
        <v>0</v>
      </c>
      <c r="BH217" s="26">
        <v>0</v>
      </c>
      <c r="BI217" s="32"/>
      <c r="BJ217" s="32"/>
      <c r="BK217" s="32"/>
      <c r="BL217" s="32"/>
      <c r="BM217" s="32"/>
      <c r="BN217" s="32"/>
      <c r="BO217" s="32"/>
      <c r="BP217" s="32"/>
      <c r="BQ217" s="32"/>
      <c r="BR217" s="32"/>
      <c r="BS217" s="32"/>
      <c r="BT217" s="33"/>
      <c r="BU217" s="72"/>
      <c r="BV217" s="184">
        <f t="shared" si="261"/>
        <v>0</v>
      </c>
      <c r="BW217" s="81">
        <v>0</v>
      </c>
      <c r="BX217" s="81">
        <v>0</v>
      </c>
    </row>
    <row r="218" spans="2:76" x14ac:dyDescent="0.25">
      <c r="B218" s="223"/>
      <c r="C218" s="215" t="s">
        <v>21</v>
      </c>
      <c r="D218" s="225"/>
      <c r="E218" s="898"/>
      <c r="F218" s="152"/>
      <c r="G218" s="531">
        <f t="shared" si="314"/>
        <v>0</v>
      </c>
      <c r="H218" s="390">
        <v>0</v>
      </c>
      <c r="I218" s="390">
        <v>0</v>
      </c>
      <c r="J218" s="390">
        <v>0</v>
      </c>
      <c r="K218" s="390" t="s">
        <v>914</v>
      </c>
      <c r="L218" s="390" t="s">
        <v>914</v>
      </c>
      <c r="M218" s="390" t="s">
        <v>914</v>
      </c>
      <c r="N218" s="390" t="s">
        <v>914</v>
      </c>
      <c r="O218" s="390" t="s">
        <v>914</v>
      </c>
      <c r="P218" s="390" t="s">
        <v>914</v>
      </c>
      <c r="Q218" s="390" t="s">
        <v>914</v>
      </c>
      <c r="R218" s="390" t="s">
        <v>914</v>
      </c>
      <c r="S218" s="390" t="s">
        <v>914</v>
      </c>
      <c r="T218" s="390" t="s">
        <v>914</v>
      </c>
      <c r="U218" s="390" t="s">
        <v>914</v>
      </c>
      <c r="V218" s="465" t="s">
        <v>914</v>
      </c>
      <c r="W218" s="486" t="s">
        <v>914</v>
      </c>
      <c r="X218" s="594">
        <f t="shared" si="315"/>
        <v>0</v>
      </c>
      <c r="Y218" s="390">
        <v>0</v>
      </c>
      <c r="Z218" s="390">
        <v>0</v>
      </c>
      <c r="AA218" s="390">
        <v>0</v>
      </c>
      <c r="AB218" s="390" t="s">
        <v>914</v>
      </c>
      <c r="AC218" s="390" t="s">
        <v>914</v>
      </c>
      <c r="AD218" s="390" t="s">
        <v>914</v>
      </c>
      <c r="AE218" s="390" t="s">
        <v>914</v>
      </c>
      <c r="AF218" s="390" t="s">
        <v>914</v>
      </c>
      <c r="AG218" s="390" t="s">
        <v>914</v>
      </c>
      <c r="AH218" s="390" t="s">
        <v>914</v>
      </c>
      <c r="AI218" s="390" t="s">
        <v>914</v>
      </c>
      <c r="AJ218" s="390" t="s">
        <v>914</v>
      </c>
      <c r="AK218" s="390" t="s">
        <v>914</v>
      </c>
      <c r="AL218" s="390" t="s">
        <v>914</v>
      </c>
      <c r="AM218" s="465" t="s">
        <v>914</v>
      </c>
      <c r="AN218" s="519">
        <f t="shared" si="316"/>
        <v>0</v>
      </c>
      <c r="AO218" s="26">
        <v>0</v>
      </c>
      <c r="AP218" s="26">
        <v>0</v>
      </c>
      <c r="AQ218" s="26">
        <v>0</v>
      </c>
      <c r="AR218" s="32"/>
      <c r="AS218" s="32"/>
      <c r="AT218" s="32"/>
      <c r="AU218" s="32"/>
      <c r="AV218" s="32"/>
      <c r="AW218" s="32"/>
      <c r="AX218" s="32"/>
      <c r="AY218" s="32"/>
      <c r="AZ218" s="32"/>
      <c r="BA218" s="32"/>
      <c r="BB218" s="32"/>
      <c r="BC218" s="33"/>
      <c r="BD218" s="114"/>
      <c r="BE218" s="519">
        <f t="shared" si="317"/>
        <v>0</v>
      </c>
      <c r="BF218" s="26">
        <v>0</v>
      </c>
      <c r="BG218" s="26">
        <v>0</v>
      </c>
      <c r="BH218" s="26">
        <v>0</v>
      </c>
      <c r="BI218" s="32"/>
      <c r="BJ218" s="32"/>
      <c r="BK218" s="32"/>
      <c r="BL218" s="32"/>
      <c r="BM218" s="32"/>
      <c r="BN218" s="32"/>
      <c r="BO218" s="32"/>
      <c r="BP218" s="32"/>
      <c r="BQ218" s="32"/>
      <c r="BR218" s="32"/>
      <c r="BS218" s="32"/>
      <c r="BT218" s="33"/>
      <c r="BU218" s="72"/>
      <c r="BV218" s="184">
        <f t="shared" si="261"/>
        <v>0</v>
      </c>
      <c r="BW218" s="81">
        <v>0</v>
      </c>
      <c r="BX218" s="81">
        <v>0</v>
      </c>
    </row>
    <row r="219" spans="2:76" x14ac:dyDescent="0.25">
      <c r="B219" s="223"/>
      <c r="C219" s="226" t="s">
        <v>22</v>
      </c>
      <c r="D219" s="226"/>
      <c r="E219" s="898"/>
      <c r="F219" s="152"/>
      <c r="G219" s="531">
        <f t="shared" si="314"/>
        <v>0</v>
      </c>
      <c r="H219" s="390">
        <v>0</v>
      </c>
      <c r="I219" s="390">
        <v>0</v>
      </c>
      <c r="J219" s="390">
        <v>0</v>
      </c>
      <c r="K219" s="390" t="s">
        <v>914</v>
      </c>
      <c r="L219" s="390" t="s">
        <v>914</v>
      </c>
      <c r="M219" s="390" t="s">
        <v>914</v>
      </c>
      <c r="N219" s="390" t="s">
        <v>914</v>
      </c>
      <c r="O219" s="390" t="s">
        <v>914</v>
      </c>
      <c r="P219" s="390" t="s">
        <v>914</v>
      </c>
      <c r="Q219" s="390" t="s">
        <v>914</v>
      </c>
      <c r="R219" s="390" t="s">
        <v>914</v>
      </c>
      <c r="S219" s="390" t="s">
        <v>914</v>
      </c>
      <c r="T219" s="390" t="s">
        <v>914</v>
      </c>
      <c r="U219" s="390" t="s">
        <v>914</v>
      </c>
      <c r="V219" s="465" t="s">
        <v>914</v>
      </c>
      <c r="W219" s="486" t="s">
        <v>914</v>
      </c>
      <c r="X219" s="594">
        <f t="shared" si="315"/>
        <v>0</v>
      </c>
      <c r="Y219" s="390">
        <v>0</v>
      </c>
      <c r="Z219" s="390">
        <v>0</v>
      </c>
      <c r="AA219" s="390">
        <v>0</v>
      </c>
      <c r="AB219" s="390" t="s">
        <v>914</v>
      </c>
      <c r="AC219" s="390" t="s">
        <v>914</v>
      </c>
      <c r="AD219" s="390" t="s">
        <v>914</v>
      </c>
      <c r="AE219" s="390" t="s">
        <v>914</v>
      </c>
      <c r="AF219" s="390" t="s">
        <v>914</v>
      </c>
      <c r="AG219" s="390" t="s">
        <v>914</v>
      </c>
      <c r="AH219" s="390" t="s">
        <v>914</v>
      </c>
      <c r="AI219" s="390" t="s">
        <v>914</v>
      </c>
      <c r="AJ219" s="390" t="s">
        <v>914</v>
      </c>
      <c r="AK219" s="390" t="s">
        <v>914</v>
      </c>
      <c r="AL219" s="390" t="s">
        <v>914</v>
      </c>
      <c r="AM219" s="465" t="s">
        <v>914</v>
      </c>
      <c r="AN219" s="519">
        <f t="shared" si="316"/>
        <v>0</v>
      </c>
      <c r="AO219" s="26">
        <v>0</v>
      </c>
      <c r="AP219" s="26">
        <v>0</v>
      </c>
      <c r="AQ219" s="26">
        <v>0</v>
      </c>
      <c r="AR219" s="32"/>
      <c r="AS219" s="32"/>
      <c r="AT219" s="32"/>
      <c r="AU219" s="32"/>
      <c r="AV219" s="32"/>
      <c r="AW219" s="32"/>
      <c r="AX219" s="32"/>
      <c r="AY219" s="32"/>
      <c r="AZ219" s="32"/>
      <c r="BA219" s="32"/>
      <c r="BB219" s="32"/>
      <c r="BC219" s="33"/>
      <c r="BD219" s="114"/>
      <c r="BE219" s="519">
        <f t="shared" si="317"/>
        <v>0</v>
      </c>
      <c r="BF219" s="26">
        <v>0</v>
      </c>
      <c r="BG219" s="26">
        <v>0</v>
      </c>
      <c r="BH219" s="26">
        <v>0</v>
      </c>
      <c r="BI219" s="32"/>
      <c r="BJ219" s="32"/>
      <c r="BK219" s="32"/>
      <c r="BL219" s="32"/>
      <c r="BM219" s="32"/>
      <c r="BN219" s="32"/>
      <c r="BO219" s="32"/>
      <c r="BP219" s="32"/>
      <c r="BQ219" s="32"/>
      <c r="BR219" s="32"/>
      <c r="BS219" s="32"/>
      <c r="BT219" s="33"/>
      <c r="BU219" s="72"/>
      <c r="BV219" s="184">
        <f t="shared" si="261"/>
        <v>0</v>
      </c>
      <c r="BW219" s="81">
        <v>0</v>
      </c>
      <c r="BX219" s="81">
        <v>0</v>
      </c>
    </row>
    <row r="220" spans="2:76" x14ac:dyDescent="0.25">
      <c r="B220" s="223"/>
      <c r="C220" s="226" t="s">
        <v>23</v>
      </c>
      <c r="D220" s="226"/>
      <c r="E220" s="898"/>
      <c r="F220" s="152"/>
      <c r="G220" s="531">
        <f t="shared" si="314"/>
        <v>0</v>
      </c>
      <c r="H220" s="390">
        <v>0</v>
      </c>
      <c r="I220" s="390">
        <v>0</v>
      </c>
      <c r="J220" s="390">
        <v>0</v>
      </c>
      <c r="K220" s="390" t="s">
        <v>914</v>
      </c>
      <c r="L220" s="390" t="s">
        <v>914</v>
      </c>
      <c r="M220" s="390" t="s">
        <v>914</v>
      </c>
      <c r="N220" s="390" t="s">
        <v>914</v>
      </c>
      <c r="O220" s="390" t="s">
        <v>914</v>
      </c>
      <c r="P220" s="390" t="s">
        <v>914</v>
      </c>
      <c r="Q220" s="390" t="s">
        <v>914</v>
      </c>
      <c r="R220" s="390" t="s">
        <v>914</v>
      </c>
      <c r="S220" s="390" t="s">
        <v>914</v>
      </c>
      <c r="T220" s="390" t="s">
        <v>914</v>
      </c>
      <c r="U220" s="390" t="s">
        <v>914</v>
      </c>
      <c r="V220" s="465" t="s">
        <v>914</v>
      </c>
      <c r="W220" s="486" t="s">
        <v>914</v>
      </c>
      <c r="X220" s="594">
        <f t="shared" si="315"/>
        <v>0</v>
      </c>
      <c r="Y220" s="390">
        <v>0</v>
      </c>
      <c r="Z220" s="390">
        <v>0</v>
      </c>
      <c r="AA220" s="390">
        <v>0</v>
      </c>
      <c r="AB220" s="390" t="s">
        <v>914</v>
      </c>
      <c r="AC220" s="390" t="s">
        <v>914</v>
      </c>
      <c r="AD220" s="390" t="s">
        <v>914</v>
      </c>
      <c r="AE220" s="390" t="s">
        <v>914</v>
      </c>
      <c r="AF220" s="390" t="s">
        <v>914</v>
      </c>
      <c r="AG220" s="390" t="s">
        <v>914</v>
      </c>
      <c r="AH220" s="390" t="s">
        <v>914</v>
      </c>
      <c r="AI220" s="390" t="s">
        <v>914</v>
      </c>
      <c r="AJ220" s="390" t="s">
        <v>914</v>
      </c>
      <c r="AK220" s="390" t="s">
        <v>914</v>
      </c>
      <c r="AL220" s="390" t="s">
        <v>914</v>
      </c>
      <c r="AM220" s="465" t="s">
        <v>914</v>
      </c>
      <c r="AN220" s="519">
        <f t="shared" si="316"/>
        <v>0</v>
      </c>
      <c r="AO220" s="26">
        <v>0</v>
      </c>
      <c r="AP220" s="26">
        <v>0</v>
      </c>
      <c r="AQ220" s="26">
        <v>0</v>
      </c>
      <c r="AR220" s="32"/>
      <c r="AS220" s="32"/>
      <c r="AT220" s="32"/>
      <c r="AU220" s="32"/>
      <c r="AV220" s="32"/>
      <c r="AW220" s="32"/>
      <c r="AX220" s="32"/>
      <c r="AY220" s="32"/>
      <c r="AZ220" s="32"/>
      <c r="BA220" s="32"/>
      <c r="BB220" s="32"/>
      <c r="BC220" s="33"/>
      <c r="BD220" s="114"/>
      <c r="BE220" s="519">
        <f t="shared" si="317"/>
        <v>0</v>
      </c>
      <c r="BF220" s="26">
        <v>0</v>
      </c>
      <c r="BG220" s="26">
        <v>0</v>
      </c>
      <c r="BH220" s="26">
        <v>0</v>
      </c>
      <c r="BI220" s="32"/>
      <c r="BJ220" s="32"/>
      <c r="BK220" s="32"/>
      <c r="BL220" s="32"/>
      <c r="BM220" s="32"/>
      <c r="BN220" s="32"/>
      <c r="BO220" s="32"/>
      <c r="BP220" s="32"/>
      <c r="BQ220" s="32"/>
      <c r="BR220" s="32"/>
      <c r="BS220" s="32"/>
      <c r="BT220" s="33"/>
      <c r="BU220" s="72"/>
      <c r="BV220" s="184">
        <f t="shared" si="261"/>
        <v>0</v>
      </c>
      <c r="BW220" s="81">
        <v>0</v>
      </c>
      <c r="BX220" s="81">
        <v>0</v>
      </c>
    </row>
    <row r="221" spans="2:76" x14ac:dyDescent="0.25">
      <c r="B221" s="598" t="s">
        <v>317</v>
      </c>
      <c r="C221" s="599" t="s">
        <v>303</v>
      </c>
      <c r="D221" s="599"/>
      <c r="E221" s="898"/>
      <c r="F221" s="228" t="s">
        <v>363</v>
      </c>
      <c r="G221" s="527">
        <f>SUM(G222:G241)</f>
        <v>0</v>
      </c>
      <c r="H221" s="558">
        <f t="shared" ref="H221:W221" si="318">SUM(H222:H241)</f>
        <v>0</v>
      </c>
      <c r="I221" s="558">
        <f t="shared" si="318"/>
        <v>0</v>
      </c>
      <c r="J221" s="558">
        <f t="shared" si="318"/>
        <v>0</v>
      </c>
      <c r="K221" s="558">
        <f t="shared" si="318"/>
        <v>0</v>
      </c>
      <c r="L221" s="558">
        <f t="shared" si="318"/>
        <v>0</v>
      </c>
      <c r="M221" s="558">
        <f t="shared" ref="M221:T221" si="319">SUM(M222:M241)</f>
        <v>0</v>
      </c>
      <c r="N221" s="558">
        <f t="shared" si="319"/>
        <v>0</v>
      </c>
      <c r="O221" s="558">
        <f t="shared" si="319"/>
        <v>0</v>
      </c>
      <c r="P221" s="558">
        <f t="shared" si="319"/>
        <v>0</v>
      </c>
      <c r="Q221" s="558">
        <f t="shared" si="319"/>
        <v>0</v>
      </c>
      <c r="R221" s="558">
        <f t="shared" si="319"/>
        <v>0</v>
      </c>
      <c r="S221" s="558">
        <f t="shared" si="319"/>
        <v>0</v>
      </c>
      <c r="T221" s="558">
        <f t="shared" si="319"/>
        <v>0</v>
      </c>
      <c r="U221" s="558">
        <f t="shared" si="318"/>
        <v>0</v>
      </c>
      <c r="V221" s="587">
        <f t="shared" si="318"/>
        <v>0</v>
      </c>
      <c r="W221" s="587">
        <f t="shared" si="318"/>
        <v>0</v>
      </c>
      <c r="X221" s="588">
        <f>SUM(X222:X241)</f>
        <v>0</v>
      </c>
      <c r="Y221" s="589">
        <f t="shared" ref="Y221:AM221" si="320">SUM(Y222:Y241)</f>
        <v>0</v>
      </c>
      <c r="Z221" s="589">
        <f t="shared" si="320"/>
        <v>0</v>
      </c>
      <c r="AA221" s="589">
        <f t="shared" si="320"/>
        <v>0</v>
      </c>
      <c r="AB221" s="589">
        <f t="shared" si="320"/>
        <v>0</v>
      </c>
      <c r="AC221" s="589">
        <f t="shared" si="320"/>
        <v>0</v>
      </c>
      <c r="AD221" s="589">
        <f t="shared" si="320"/>
        <v>0</v>
      </c>
      <c r="AE221" s="589">
        <f t="shared" si="320"/>
        <v>0</v>
      </c>
      <c r="AF221" s="589">
        <f t="shared" si="320"/>
        <v>0</v>
      </c>
      <c r="AG221" s="589">
        <f t="shared" si="320"/>
        <v>0</v>
      </c>
      <c r="AH221" s="589">
        <f t="shared" si="320"/>
        <v>0</v>
      </c>
      <c r="AI221" s="589">
        <f t="shared" si="320"/>
        <v>0</v>
      </c>
      <c r="AJ221" s="589">
        <f t="shared" si="320"/>
        <v>0</v>
      </c>
      <c r="AK221" s="589">
        <f t="shared" si="320"/>
        <v>0</v>
      </c>
      <c r="AL221" s="589">
        <f t="shared" si="320"/>
        <v>0</v>
      </c>
      <c r="AM221" s="587">
        <f t="shared" si="320"/>
        <v>0</v>
      </c>
      <c r="AN221" s="518">
        <f>SUM(AN222:AN241)</f>
        <v>0</v>
      </c>
      <c r="AO221" s="560">
        <f t="shared" ref="AO221:BC221" si="321">SUM(AO222:AO241)</f>
        <v>0</v>
      </c>
      <c r="AP221" s="560">
        <f t="shared" si="321"/>
        <v>0</v>
      </c>
      <c r="AQ221" s="560">
        <f t="shared" si="321"/>
        <v>0</v>
      </c>
      <c r="AR221" s="560">
        <f t="shared" si="321"/>
        <v>0</v>
      </c>
      <c r="AS221" s="560">
        <f t="shared" ref="AS221:AZ221" si="322">SUM(AS222:AS241)</f>
        <v>0</v>
      </c>
      <c r="AT221" s="560">
        <f t="shared" si="322"/>
        <v>0</v>
      </c>
      <c r="AU221" s="560">
        <f t="shared" si="322"/>
        <v>0</v>
      </c>
      <c r="AV221" s="560">
        <f t="shared" si="322"/>
        <v>0</v>
      </c>
      <c r="AW221" s="560">
        <f t="shared" si="322"/>
        <v>0</v>
      </c>
      <c r="AX221" s="560">
        <f t="shared" si="322"/>
        <v>0</v>
      </c>
      <c r="AY221" s="560">
        <f t="shared" si="322"/>
        <v>0</v>
      </c>
      <c r="AZ221" s="560">
        <f t="shared" si="322"/>
        <v>0</v>
      </c>
      <c r="BA221" s="560">
        <f t="shared" si="321"/>
        <v>0</v>
      </c>
      <c r="BB221" s="560">
        <f t="shared" si="321"/>
        <v>0</v>
      </c>
      <c r="BC221" s="561">
        <f t="shared" si="321"/>
        <v>0</v>
      </c>
      <c r="BD221" s="590"/>
      <c r="BE221" s="518">
        <f>SUM(BE222:BE241)</f>
        <v>0</v>
      </c>
      <c r="BF221" s="560">
        <f t="shared" ref="BF221:BT221" si="323">SUM(BF222:BF241)</f>
        <v>0</v>
      </c>
      <c r="BG221" s="560">
        <f t="shared" si="323"/>
        <v>0</v>
      </c>
      <c r="BH221" s="560">
        <f t="shared" si="323"/>
        <v>0</v>
      </c>
      <c r="BI221" s="560">
        <f t="shared" si="323"/>
        <v>0</v>
      </c>
      <c r="BJ221" s="560">
        <f t="shared" ref="BJ221:BQ221" si="324">SUM(BJ222:BJ241)</f>
        <v>0</v>
      </c>
      <c r="BK221" s="560">
        <f t="shared" si="324"/>
        <v>0</v>
      </c>
      <c r="BL221" s="560">
        <f t="shared" si="324"/>
        <v>0</v>
      </c>
      <c r="BM221" s="560">
        <f t="shared" si="324"/>
        <v>0</v>
      </c>
      <c r="BN221" s="560">
        <f t="shared" si="324"/>
        <v>0</v>
      </c>
      <c r="BO221" s="560">
        <f t="shared" si="324"/>
        <v>0</v>
      </c>
      <c r="BP221" s="560">
        <f t="shared" si="324"/>
        <v>0</v>
      </c>
      <c r="BQ221" s="560">
        <f t="shared" si="324"/>
        <v>0</v>
      </c>
      <c r="BR221" s="560">
        <f t="shared" si="323"/>
        <v>0</v>
      </c>
      <c r="BS221" s="560">
        <f t="shared" si="323"/>
        <v>0</v>
      </c>
      <c r="BT221" s="561">
        <f t="shared" si="323"/>
        <v>0</v>
      </c>
      <c r="BU221" s="591"/>
      <c r="BV221" s="186">
        <f t="shared" ref="BV221:BV246" si="325">BE221-G221</f>
        <v>0</v>
      </c>
      <c r="BW221" s="592">
        <f t="shared" ref="BW221:BX221" si="326">SUM(BW222:BW241)</f>
        <v>0</v>
      </c>
      <c r="BX221" s="593">
        <f t="shared" si="326"/>
        <v>0</v>
      </c>
    </row>
    <row r="222" spans="2:76" x14ac:dyDescent="0.25">
      <c r="B222" s="223" t="s">
        <v>5</v>
      </c>
      <c r="C222" s="215" t="s">
        <v>352</v>
      </c>
      <c r="D222" s="229" t="s">
        <v>326</v>
      </c>
      <c r="E222" s="898"/>
      <c r="F222" s="152"/>
      <c r="G222" s="531">
        <f t="shared" ref="G222:G243" si="327">SUM(H222:W222)</f>
        <v>0</v>
      </c>
      <c r="H222" s="390">
        <v>0</v>
      </c>
      <c r="I222" s="390">
        <v>0</v>
      </c>
      <c r="J222" s="390">
        <v>0</v>
      </c>
      <c r="K222" s="390" t="s">
        <v>914</v>
      </c>
      <c r="L222" s="390" t="s">
        <v>914</v>
      </c>
      <c r="M222" s="390" t="s">
        <v>914</v>
      </c>
      <c r="N222" s="390" t="s">
        <v>914</v>
      </c>
      <c r="O222" s="390" t="s">
        <v>914</v>
      </c>
      <c r="P222" s="390" t="s">
        <v>914</v>
      </c>
      <c r="Q222" s="390" t="s">
        <v>914</v>
      </c>
      <c r="R222" s="390" t="s">
        <v>914</v>
      </c>
      <c r="S222" s="390" t="s">
        <v>914</v>
      </c>
      <c r="T222" s="390" t="s">
        <v>914</v>
      </c>
      <c r="U222" s="390" t="s">
        <v>914</v>
      </c>
      <c r="V222" s="465" t="s">
        <v>914</v>
      </c>
      <c r="W222" s="486" t="s">
        <v>914</v>
      </c>
      <c r="X222" s="594">
        <f t="shared" ref="X222:X243" si="328">SUM(Y222:AM222)</f>
        <v>0</v>
      </c>
      <c r="Y222" s="390">
        <v>0</v>
      </c>
      <c r="Z222" s="390">
        <v>0</v>
      </c>
      <c r="AA222" s="390">
        <v>0</v>
      </c>
      <c r="AB222" s="390" t="s">
        <v>914</v>
      </c>
      <c r="AC222" s="390" t="s">
        <v>914</v>
      </c>
      <c r="AD222" s="390" t="s">
        <v>914</v>
      </c>
      <c r="AE222" s="390" t="s">
        <v>914</v>
      </c>
      <c r="AF222" s="390" t="s">
        <v>914</v>
      </c>
      <c r="AG222" s="390" t="s">
        <v>914</v>
      </c>
      <c r="AH222" s="390" t="s">
        <v>914</v>
      </c>
      <c r="AI222" s="390" t="s">
        <v>914</v>
      </c>
      <c r="AJ222" s="390" t="s">
        <v>914</v>
      </c>
      <c r="AK222" s="390" t="s">
        <v>914</v>
      </c>
      <c r="AL222" s="390" t="s">
        <v>914</v>
      </c>
      <c r="AM222" s="465" t="s">
        <v>914</v>
      </c>
      <c r="AN222" s="519">
        <f t="shared" ref="AN222:AN243" si="329">SUM(AO222:BC222)</f>
        <v>0</v>
      </c>
      <c r="AO222" s="26">
        <v>0</v>
      </c>
      <c r="AP222" s="26">
        <v>0</v>
      </c>
      <c r="AQ222" s="26">
        <v>0</v>
      </c>
      <c r="AR222" s="482"/>
      <c r="AS222" s="482"/>
      <c r="AT222" s="482"/>
      <c r="AU222" s="482"/>
      <c r="AV222" s="482"/>
      <c r="AW222" s="482"/>
      <c r="AX222" s="482"/>
      <c r="AY222" s="482"/>
      <c r="AZ222" s="482"/>
      <c r="BA222" s="482"/>
      <c r="BB222" s="482"/>
      <c r="BC222" s="624"/>
      <c r="BD222" s="625"/>
      <c r="BE222" s="519">
        <f t="shared" ref="BE222:BE243" si="330">SUM(BF222:BT222)</f>
        <v>0</v>
      </c>
      <c r="BF222" s="26">
        <v>0</v>
      </c>
      <c r="BG222" s="26">
        <v>0</v>
      </c>
      <c r="BH222" s="26">
        <v>0</v>
      </c>
      <c r="BI222" s="32"/>
      <c r="BJ222" s="32"/>
      <c r="BK222" s="32"/>
      <c r="BL222" s="32"/>
      <c r="BM222" s="32"/>
      <c r="BN222" s="32"/>
      <c r="BO222" s="32"/>
      <c r="BP222" s="32"/>
      <c r="BQ222" s="32"/>
      <c r="BR222" s="32"/>
      <c r="BS222" s="32"/>
      <c r="BT222" s="33"/>
      <c r="BU222" s="72"/>
      <c r="BV222" s="184">
        <f t="shared" si="325"/>
        <v>0</v>
      </c>
      <c r="BW222" s="81">
        <v>0</v>
      </c>
      <c r="BX222" s="81">
        <v>0</v>
      </c>
    </row>
    <row r="223" spans="2:76" x14ac:dyDescent="0.25">
      <c r="B223" s="223"/>
      <c r="C223" s="215" t="s">
        <v>340</v>
      </c>
      <c r="D223" s="229" t="s">
        <v>327</v>
      </c>
      <c r="E223" s="898"/>
      <c r="F223" s="152"/>
      <c r="G223" s="531">
        <f t="shared" si="327"/>
        <v>0</v>
      </c>
      <c r="H223" s="390">
        <v>0</v>
      </c>
      <c r="I223" s="390">
        <v>0</v>
      </c>
      <c r="J223" s="390">
        <v>0</v>
      </c>
      <c r="K223" s="390" t="s">
        <v>914</v>
      </c>
      <c r="L223" s="390" t="s">
        <v>914</v>
      </c>
      <c r="M223" s="390" t="s">
        <v>914</v>
      </c>
      <c r="N223" s="390" t="s">
        <v>914</v>
      </c>
      <c r="O223" s="390" t="s">
        <v>914</v>
      </c>
      <c r="P223" s="390" t="s">
        <v>914</v>
      </c>
      <c r="Q223" s="390" t="s">
        <v>914</v>
      </c>
      <c r="R223" s="390" t="s">
        <v>914</v>
      </c>
      <c r="S223" s="390" t="s">
        <v>914</v>
      </c>
      <c r="T223" s="390" t="s">
        <v>914</v>
      </c>
      <c r="U223" s="390" t="s">
        <v>914</v>
      </c>
      <c r="V223" s="465" t="s">
        <v>914</v>
      </c>
      <c r="W223" s="486" t="s">
        <v>914</v>
      </c>
      <c r="X223" s="594">
        <f t="shared" si="328"/>
        <v>0</v>
      </c>
      <c r="Y223" s="390">
        <v>0</v>
      </c>
      <c r="Z223" s="390">
        <v>0</v>
      </c>
      <c r="AA223" s="390">
        <v>0</v>
      </c>
      <c r="AB223" s="390" t="s">
        <v>914</v>
      </c>
      <c r="AC223" s="390" t="s">
        <v>914</v>
      </c>
      <c r="AD223" s="390" t="s">
        <v>914</v>
      </c>
      <c r="AE223" s="390" t="s">
        <v>914</v>
      </c>
      <c r="AF223" s="390" t="s">
        <v>914</v>
      </c>
      <c r="AG223" s="390" t="s">
        <v>914</v>
      </c>
      <c r="AH223" s="390" t="s">
        <v>914</v>
      </c>
      <c r="AI223" s="390" t="s">
        <v>914</v>
      </c>
      <c r="AJ223" s="390" t="s">
        <v>914</v>
      </c>
      <c r="AK223" s="390" t="s">
        <v>914</v>
      </c>
      <c r="AL223" s="390" t="s">
        <v>914</v>
      </c>
      <c r="AM223" s="465" t="s">
        <v>914</v>
      </c>
      <c r="AN223" s="519">
        <f t="shared" si="329"/>
        <v>0</v>
      </c>
      <c r="AO223" s="26">
        <v>0</v>
      </c>
      <c r="AP223" s="26">
        <v>0</v>
      </c>
      <c r="AQ223" s="26">
        <v>0</v>
      </c>
      <c r="AR223" s="482"/>
      <c r="AS223" s="482"/>
      <c r="AT223" s="482"/>
      <c r="AU223" s="482"/>
      <c r="AV223" s="482"/>
      <c r="AW223" s="482"/>
      <c r="AX223" s="482"/>
      <c r="AY223" s="482"/>
      <c r="AZ223" s="482"/>
      <c r="BA223" s="482"/>
      <c r="BB223" s="482"/>
      <c r="BC223" s="624"/>
      <c r="BD223" s="625"/>
      <c r="BE223" s="519">
        <f t="shared" si="330"/>
        <v>0</v>
      </c>
      <c r="BF223" s="26">
        <v>0</v>
      </c>
      <c r="BG223" s="26">
        <v>0</v>
      </c>
      <c r="BH223" s="26">
        <v>0</v>
      </c>
      <c r="BI223" s="32"/>
      <c r="BJ223" s="32"/>
      <c r="BK223" s="32"/>
      <c r="BL223" s="32"/>
      <c r="BM223" s="32"/>
      <c r="BN223" s="32"/>
      <c r="BO223" s="32"/>
      <c r="BP223" s="32"/>
      <c r="BQ223" s="32"/>
      <c r="BR223" s="32"/>
      <c r="BS223" s="32"/>
      <c r="BT223" s="33"/>
      <c r="BU223" s="72"/>
      <c r="BV223" s="184">
        <f t="shared" si="325"/>
        <v>0</v>
      </c>
      <c r="BW223" s="81">
        <v>0</v>
      </c>
      <c r="BX223" s="81">
        <v>0</v>
      </c>
    </row>
    <row r="224" spans="2:76" x14ac:dyDescent="0.25">
      <c r="B224" s="223"/>
      <c r="C224" s="215" t="s">
        <v>341</v>
      </c>
      <c r="D224" s="229" t="s">
        <v>328</v>
      </c>
      <c r="E224" s="898"/>
      <c r="F224" s="152"/>
      <c r="G224" s="531">
        <f t="shared" si="327"/>
        <v>0</v>
      </c>
      <c r="H224" s="390">
        <v>0</v>
      </c>
      <c r="I224" s="390">
        <v>0</v>
      </c>
      <c r="J224" s="390">
        <v>0</v>
      </c>
      <c r="K224" s="390" t="s">
        <v>914</v>
      </c>
      <c r="L224" s="390" t="s">
        <v>914</v>
      </c>
      <c r="M224" s="390" t="s">
        <v>914</v>
      </c>
      <c r="N224" s="390" t="s">
        <v>914</v>
      </c>
      <c r="O224" s="390" t="s">
        <v>914</v>
      </c>
      <c r="P224" s="390" t="s">
        <v>914</v>
      </c>
      <c r="Q224" s="390" t="s">
        <v>914</v>
      </c>
      <c r="R224" s="390" t="s">
        <v>914</v>
      </c>
      <c r="S224" s="390" t="s">
        <v>914</v>
      </c>
      <c r="T224" s="390" t="s">
        <v>914</v>
      </c>
      <c r="U224" s="390" t="s">
        <v>914</v>
      </c>
      <c r="V224" s="465" t="s">
        <v>914</v>
      </c>
      <c r="W224" s="486" t="s">
        <v>914</v>
      </c>
      <c r="X224" s="594">
        <f t="shared" si="328"/>
        <v>0</v>
      </c>
      <c r="Y224" s="390">
        <v>0</v>
      </c>
      <c r="Z224" s="390">
        <v>0</v>
      </c>
      <c r="AA224" s="390">
        <v>0</v>
      </c>
      <c r="AB224" s="390" t="s">
        <v>914</v>
      </c>
      <c r="AC224" s="390" t="s">
        <v>914</v>
      </c>
      <c r="AD224" s="390" t="s">
        <v>914</v>
      </c>
      <c r="AE224" s="390" t="s">
        <v>914</v>
      </c>
      <c r="AF224" s="390" t="s">
        <v>914</v>
      </c>
      <c r="AG224" s="390" t="s">
        <v>914</v>
      </c>
      <c r="AH224" s="390" t="s">
        <v>914</v>
      </c>
      <c r="AI224" s="390" t="s">
        <v>914</v>
      </c>
      <c r="AJ224" s="390" t="s">
        <v>914</v>
      </c>
      <c r="AK224" s="390" t="s">
        <v>914</v>
      </c>
      <c r="AL224" s="390" t="s">
        <v>914</v>
      </c>
      <c r="AM224" s="465" t="s">
        <v>914</v>
      </c>
      <c r="AN224" s="519">
        <f t="shared" si="329"/>
        <v>0</v>
      </c>
      <c r="AO224" s="26">
        <v>0</v>
      </c>
      <c r="AP224" s="26">
        <v>0</v>
      </c>
      <c r="AQ224" s="26">
        <v>0</v>
      </c>
      <c r="AR224" s="482"/>
      <c r="AS224" s="482"/>
      <c r="AT224" s="482"/>
      <c r="AU224" s="482"/>
      <c r="AV224" s="482"/>
      <c r="AW224" s="482"/>
      <c r="AX224" s="482"/>
      <c r="AY224" s="482"/>
      <c r="AZ224" s="482"/>
      <c r="BA224" s="482"/>
      <c r="BB224" s="482"/>
      <c r="BC224" s="624"/>
      <c r="BD224" s="625"/>
      <c r="BE224" s="519">
        <f t="shared" si="330"/>
        <v>0</v>
      </c>
      <c r="BF224" s="26">
        <v>0</v>
      </c>
      <c r="BG224" s="26">
        <v>0</v>
      </c>
      <c r="BH224" s="26">
        <v>0</v>
      </c>
      <c r="BI224" s="32"/>
      <c r="BJ224" s="32"/>
      <c r="BK224" s="32"/>
      <c r="BL224" s="32"/>
      <c r="BM224" s="32"/>
      <c r="BN224" s="32"/>
      <c r="BO224" s="32"/>
      <c r="BP224" s="32"/>
      <c r="BQ224" s="32"/>
      <c r="BR224" s="32"/>
      <c r="BS224" s="32"/>
      <c r="BT224" s="33"/>
      <c r="BU224" s="72"/>
      <c r="BV224" s="184">
        <f t="shared" si="325"/>
        <v>0</v>
      </c>
      <c r="BW224" s="81">
        <v>0</v>
      </c>
      <c r="BX224" s="81">
        <v>0</v>
      </c>
    </row>
    <row r="225" spans="2:154" x14ac:dyDescent="0.25">
      <c r="B225" s="223"/>
      <c r="C225" s="215" t="s">
        <v>342</v>
      </c>
      <c r="D225" s="229" t="s">
        <v>329</v>
      </c>
      <c r="E225" s="898"/>
      <c r="F225" s="152"/>
      <c r="G225" s="531">
        <f t="shared" si="327"/>
        <v>0</v>
      </c>
      <c r="H225" s="390">
        <v>0</v>
      </c>
      <c r="I225" s="390">
        <v>0</v>
      </c>
      <c r="J225" s="390">
        <v>0</v>
      </c>
      <c r="K225" s="390" t="s">
        <v>914</v>
      </c>
      <c r="L225" s="390" t="s">
        <v>914</v>
      </c>
      <c r="M225" s="390" t="s">
        <v>914</v>
      </c>
      <c r="N225" s="390" t="s">
        <v>914</v>
      </c>
      <c r="O225" s="390" t="s">
        <v>914</v>
      </c>
      <c r="P225" s="390" t="s">
        <v>914</v>
      </c>
      <c r="Q225" s="390" t="s">
        <v>914</v>
      </c>
      <c r="R225" s="390" t="s">
        <v>914</v>
      </c>
      <c r="S225" s="390" t="s">
        <v>914</v>
      </c>
      <c r="T225" s="390" t="s">
        <v>914</v>
      </c>
      <c r="U225" s="390" t="s">
        <v>914</v>
      </c>
      <c r="V225" s="465" t="s">
        <v>914</v>
      </c>
      <c r="W225" s="486" t="s">
        <v>914</v>
      </c>
      <c r="X225" s="594">
        <f t="shared" si="328"/>
        <v>0</v>
      </c>
      <c r="Y225" s="390">
        <v>0</v>
      </c>
      <c r="Z225" s="390">
        <v>0</v>
      </c>
      <c r="AA225" s="390">
        <v>0</v>
      </c>
      <c r="AB225" s="390" t="s">
        <v>914</v>
      </c>
      <c r="AC225" s="390" t="s">
        <v>914</v>
      </c>
      <c r="AD225" s="390" t="s">
        <v>914</v>
      </c>
      <c r="AE225" s="390" t="s">
        <v>914</v>
      </c>
      <c r="AF225" s="390" t="s">
        <v>914</v>
      </c>
      <c r="AG225" s="390" t="s">
        <v>914</v>
      </c>
      <c r="AH225" s="390" t="s">
        <v>914</v>
      </c>
      <c r="AI225" s="390" t="s">
        <v>914</v>
      </c>
      <c r="AJ225" s="390" t="s">
        <v>914</v>
      </c>
      <c r="AK225" s="390" t="s">
        <v>914</v>
      </c>
      <c r="AL225" s="390" t="s">
        <v>914</v>
      </c>
      <c r="AM225" s="465" t="s">
        <v>914</v>
      </c>
      <c r="AN225" s="519">
        <f t="shared" si="329"/>
        <v>0</v>
      </c>
      <c r="AO225" s="26">
        <v>0</v>
      </c>
      <c r="AP225" s="26">
        <v>0</v>
      </c>
      <c r="AQ225" s="26">
        <v>0</v>
      </c>
      <c r="AR225" s="482"/>
      <c r="AS225" s="482"/>
      <c r="AT225" s="482"/>
      <c r="AU225" s="482"/>
      <c r="AV225" s="482"/>
      <c r="AW225" s="482"/>
      <c r="AX225" s="482"/>
      <c r="AY225" s="482"/>
      <c r="AZ225" s="482"/>
      <c r="BA225" s="482"/>
      <c r="BB225" s="482"/>
      <c r="BC225" s="624"/>
      <c r="BD225" s="625"/>
      <c r="BE225" s="519">
        <f t="shared" si="330"/>
        <v>0</v>
      </c>
      <c r="BF225" s="26">
        <v>0</v>
      </c>
      <c r="BG225" s="26">
        <v>0</v>
      </c>
      <c r="BH225" s="26">
        <v>0</v>
      </c>
      <c r="BI225" s="32"/>
      <c r="BJ225" s="32"/>
      <c r="BK225" s="32"/>
      <c r="BL225" s="32"/>
      <c r="BM225" s="32"/>
      <c r="BN225" s="32"/>
      <c r="BO225" s="32"/>
      <c r="BP225" s="32"/>
      <c r="BQ225" s="32"/>
      <c r="BR225" s="32"/>
      <c r="BS225" s="32"/>
      <c r="BT225" s="33"/>
      <c r="BU225" s="72"/>
      <c r="BV225" s="184">
        <f t="shared" si="325"/>
        <v>0</v>
      </c>
      <c r="BW225" s="81">
        <v>0</v>
      </c>
      <c r="BX225" s="81">
        <v>0</v>
      </c>
    </row>
    <row r="226" spans="2:154" x14ac:dyDescent="0.25">
      <c r="B226" s="223"/>
      <c r="C226" s="215" t="s">
        <v>343</v>
      </c>
      <c r="D226" s="229" t="s">
        <v>330</v>
      </c>
      <c r="E226" s="898"/>
      <c r="F226" s="152"/>
      <c r="G226" s="531">
        <f t="shared" si="327"/>
        <v>0</v>
      </c>
      <c r="H226" s="390">
        <v>0</v>
      </c>
      <c r="I226" s="390">
        <v>0</v>
      </c>
      <c r="J226" s="390">
        <v>0</v>
      </c>
      <c r="K226" s="390" t="s">
        <v>914</v>
      </c>
      <c r="L226" s="390" t="s">
        <v>914</v>
      </c>
      <c r="M226" s="390" t="s">
        <v>914</v>
      </c>
      <c r="N226" s="390" t="s">
        <v>914</v>
      </c>
      <c r="O226" s="390" t="s">
        <v>914</v>
      </c>
      <c r="P226" s="390" t="s">
        <v>914</v>
      </c>
      <c r="Q226" s="390" t="s">
        <v>914</v>
      </c>
      <c r="R226" s="390" t="s">
        <v>914</v>
      </c>
      <c r="S226" s="390" t="s">
        <v>914</v>
      </c>
      <c r="T226" s="390" t="s">
        <v>914</v>
      </c>
      <c r="U226" s="390" t="s">
        <v>914</v>
      </c>
      <c r="V226" s="465" t="s">
        <v>914</v>
      </c>
      <c r="W226" s="486" t="s">
        <v>914</v>
      </c>
      <c r="X226" s="594">
        <f t="shared" si="328"/>
        <v>0</v>
      </c>
      <c r="Y226" s="390">
        <v>0</v>
      </c>
      <c r="Z226" s="390">
        <v>0</v>
      </c>
      <c r="AA226" s="390">
        <v>0</v>
      </c>
      <c r="AB226" s="390" t="s">
        <v>914</v>
      </c>
      <c r="AC226" s="390" t="s">
        <v>914</v>
      </c>
      <c r="AD226" s="390" t="s">
        <v>914</v>
      </c>
      <c r="AE226" s="390" t="s">
        <v>914</v>
      </c>
      <c r="AF226" s="390" t="s">
        <v>914</v>
      </c>
      <c r="AG226" s="390" t="s">
        <v>914</v>
      </c>
      <c r="AH226" s="390" t="s">
        <v>914</v>
      </c>
      <c r="AI226" s="390" t="s">
        <v>914</v>
      </c>
      <c r="AJ226" s="390" t="s">
        <v>914</v>
      </c>
      <c r="AK226" s="390" t="s">
        <v>914</v>
      </c>
      <c r="AL226" s="390" t="s">
        <v>914</v>
      </c>
      <c r="AM226" s="465" t="s">
        <v>914</v>
      </c>
      <c r="AN226" s="519">
        <f t="shared" si="329"/>
        <v>0</v>
      </c>
      <c r="AO226" s="26">
        <v>0</v>
      </c>
      <c r="AP226" s="26">
        <v>0</v>
      </c>
      <c r="AQ226" s="26">
        <v>0</v>
      </c>
      <c r="AR226" s="482"/>
      <c r="AS226" s="482"/>
      <c r="AT226" s="482"/>
      <c r="AU226" s="482"/>
      <c r="AV226" s="482"/>
      <c r="AW226" s="482"/>
      <c r="AX226" s="482"/>
      <c r="AY226" s="482"/>
      <c r="AZ226" s="482"/>
      <c r="BA226" s="482"/>
      <c r="BB226" s="482"/>
      <c r="BC226" s="624"/>
      <c r="BD226" s="625"/>
      <c r="BE226" s="519">
        <f t="shared" si="330"/>
        <v>0</v>
      </c>
      <c r="BF226" s="26">
        <v>0</v>
      </c>
      <c r="BG226" s="26">
        <v>0</v>
      </c>
      <c r="BH226" s="26">
        <v>0</v>
      </c>
      <c r="BI226" s="32"/>
      <c r="BJ226" s="32"/>
      <c r="BK226" s="32"/>
      <c r="BL226" s="32"/>
      <c r="BM226" s="32"/>
      <c r="BN226" s="32"/>
      <c r="BO226" s="32"/>
      <c r="BP226" s="32"/>
      <c r="BQ226" s="32"/>
      <c r="BR226" s="32"/>
      <c r="BS226" s="32"/>
      <c r="BT226" s="33"/>
      <c r="BU226" s="72"/>
      <c r="BV226" s="184">
        <f t="shared" si="325"/>
        <v>0</v>
      </c>
      <c r="BW226" s="81">
        <v>0</v>
      </c>
      <c r="BX226" s="81">
        <v>0</v>
      </c>
    </row>
    <row r="227" spans="2:154" x14ac:dyDescent="0.25">
      <c r="B227" s="223"/>
      <c r="C227" s="215" t="s">
        <v>344</v>
      </c>
      <c r="D227" s="229" t="s">
        <v>331</v>
      </c>
      <c r="E227" s="898"/>
      <c r="F227" s="152"/>
      <c r="G227" s="531">
        <f t="shared" si="327"/>
        <v>0</v>
      </c>
      <c r="H227" s="390">
        <v>0</v>
      </c>
      <c r="I227" s="390">
        <v>0</v>
      </c>
      <c r="J227" s="390">
        <v>0</v>
      </c>
      <c r="K227" s="390" t="s">
        <v>914</v>
      </c>
      <c r="L227" s="390" t="s">
        <v>914</v>
      </c>
      <c r="M227" s="390" t="s">
        <v>914</v>
      </c>
      <c r="N227" s="390" t="s">
        <v>914</v>
      </c>
      <c r="O227" s="390" t="s">
        <v>914</v>
      </c>
      <c r="P227" s="390" t="s">
        <v>914</v>
      </c>
      <c r="Q227" s="390" t="s">
        <v>914</v>
      </c>
      <c r="R227" s="390" t="s">
        <v>914</v>
      </c>
      <c r="S227" s="390" t="s">
        <v>914</v>
      </c>
      <c r="T227" s="390" t="s">
        <v>914</v>
      </c>
      <c r="U227" s="390" t="s">
        <v>914</v>
      </c>
      <c r="V227" s="465" t="s">
        <v>914</v>
      </c>
      <c r="W227" s="486" t="s">
        <v>914</v>
      </c>
      <c r="X227" s="594">
        <f t="shared" si="328"/>
        <v>0</v>
      </c>
      <c r="Y227" s="390">
        <v>0</v>
      </c>
      <c r="Z227" s="390">
        <v>0</v>
      </c>
      <c r="AA227" s="390">
        <v>0</v>
      </c>
      <c r="AB227" s="390" t="s">
        <v>914</v>
      </c>
      <c r="AC227" s="390" t="s">
        <v>914</v>
      </c>
      <c r="AD227" s="390" t="s">
        <v>914</v>
      </c>
      <c r="AE227" s="390" t="s">
        <v>914</v>
      </c>
      <c r="AF227" s="390" t="s">
        <v>914</v>
      </c>
      <c r="AG227" s="390" t="s">
        <v>914</v>
      </c>
      <c r="AH227" s="390" t="s">
        <v>914</v>
      </c>
      <c r="AI227" s="390" t="s">
        <v>914</v>
      </c>
      <c r="AJ227" s="390" t="s">
        <v>914</v>
      </c>
      <c r="AK227" s="390" t="s">
        <v>914</v>
      </c>
      <c r="AL227" s="390" t="s">
        <v>914</v>
      </c>
      <c r="AM227" s="465" t="s">
        <v>914</v>
      </c>
      <c r="AN227" s="519">
        <f t="shared" si="329"/>
        <v>0</v>
      </c>
      <c r="AO227" s="26">
        <v>0</v>
      </c>
      <c r="AP227" s="26">
        <v>0</v>
      </c>
      <c r="AQ227" s="26">
        <v>0</v>
      </c>
      <c r="AR227" s="482"/>
      <c r="AS227" s="482"/>
      <c r="AT227" s="482"/>
      <c r="AU227" s="482"/>
      <c r="AV227" s="482"/>
      <c r="AW227" s="482"/>
      <c r="AX227" s="482"/>
      <c r="AY227" s="482"/>
      <c r="AZ227" s="482"/>
      <c r="BA227" s="482"/>
      <c r="BB227" s="482"/>
      <c r="BC227" s="624"/>
      <c r="BD227" s="625"/>
      <c r="BE227" s="519">
        <f t="shared" ref="BE227:BE238" si="331">SUM(BF227:BT227)</f>
        <v>0</v>
      </c>
      <c r="BF227" s="26">
        <v>0</v>
      </c>
      <c r="BG227" s="26">
        <v>0</v>
      </c>
      <c r="BH227" s="26">
        <v>0</v>
      </c>
      <c r="BI227" s="32"/>
      <c r="BJ227" s="32"/>
      <c r="BK227" s="32"/>
      <c r="BL227" s="32"/>
      <c r="BM227" s="32"/>
      <c r="BN227" s="32"/>
      <c r="BO227" s="32"/>
      <c r="BP227" s="32"/>
      <c r="BQ227" s="32"/>
      <c r="BR227" s="32"/>
      <c r="BS227" s="32"/>
      <c r="BT227" s="33"/>
      <c r="BU227" s="72"/>
      <c r="BV227" s="184">
        <f t="shared" si="325"/>
        <v>0</v>
      </c>
      <c r="BW227" s="81">
        <v>0</v>
      </c>
      <c r="BX227" s="81">
        <v>0</v>
      </c>
    </row>
    <row r="228" spans="2:154" x14ac:dyDescent="0.25">
      <c r="B228" s="223"/>
      <c r="C228" s="215" t="s">
        <v>353</v>
      </c>
      <c r="D228" s="229" t="s">
        <v>332</v>
      </c>
      <c r="E228" s="898"/>
      <c r="F228" s="152"/>
      <c r="G228" s="531">
        <f t="shared" si="327"/>
        <v>0</v>
      </c>
      <c r="H228" s="390">
        <v>0</v>
      </c>
      <c r="I228" s="390">
        <v>0</v>
      </c>
      <c r="J228" s="390">
        <v>0</v>
      </c>
      <c r="K228" s="390" t="s">
        <v>914</v>
      </c>
      <c r="L228" s="390" t="s">
        <v>914</v>
      </c>
      <c r="M228" s="390" t="s">
        <v>914</v>
      </c>
      <c r="N228" s="390" t="s">
        <v>914</v>
      </c>
      <c r="O228" s="390" t="s">
        <v>914</v>
      </c>
      <c r="P228" s="390" t="s">
        <v>914</v>
      </c>
      <c r="Q228" s="390" t="s">
        <v>914</v>
      </c>
      <c r="R228" s="390" t="s">
        <v>914</v>
      </c>
      <c r="S228" s="390" t="s">
        <v>914</v>
      </c>
      <c r="T228" s="390" t="s">
        <v>914</v>
      </c>
      <c r="U228" s="390" t="s">
        <v>914</v>
      </c>
      <c r="V228" s="465" t="s">
        <v>914</v>
      </c>
      <c r="W228" s="486" t="s">
        <v>914</v>
      </c>
      <c r="X228" s="594">
        <f t="shared" si="328"/>
        <v>0</v>
      </c>
      <c r="Y228" s="390">
        <v>0</v>
      </c>
      <c r="Z228" s="390">
        <v>0</v>
      </c>
      <c r="AA228" s="390">
        <v>0</v>
      </c>
      <c r="AB228" s="390" t="s">
        <v>914</v>
      </c>
      <c r="AC228" s="390" t="s">
        <v>914</v>
      </c>
      <c r="AD228" s="390" t="s">
        <v>914</v>
      </c>
      <c r="AE228" s="390" t="s">
        <v>914</v>
      </c>
      <c r="AF228" s="390" t="s">
        <v>914</v>
      </c>
      <c r="AG228" s="390" t="s">
        <v>914</v>
      </c>
      <c r="AH228" s="390" t="s">
        <v>914</v>
      </c>
      <c r="AI228" s="390" t="s">
        <v>914</v>
      </c>
      <c r="AJ228" s="390" t="s">
        <v>914</v>
      </c>
      <c r="AK228" s="390" t="s">
        <v>914</v>
      </c>
      <c r="AL228" s="390" t="s">
        <v>914</v>
      </c>
      <c r="AM228" s="465" t="s">
        <v>914</v>
      </c>
      <c r="AN228" s="519">
        <f t="shared" si="329"/>
        <v>0</v>
      </c>
      <c r="AO228" s="26">
        <v>0</v>
      </c>
      <c r="AP228" s="26">
        <v>0</v>
      </c>
      <c r="AQ228" s="26">
        <v>0</v>
      </c>
      <c r="AR228" s="482"/>
      <c r="AS228" s="482"/>
      <c r="AT228" s="482"/>
      <c r="AU228" s="482"/>
      <c r="AV228" s="482"/>
      <c r="AW228" s="482"/>
      <c r="AX228" s="482"/>
      <c r="AY228" s="482"/>
      <c r="AZ228" s="482"/>
      <c r="BA228" s="482"/>
      <c r="BB228" s="482"/>
      <c r="BC228" s="624"/>
      <c r="BD228" s="625"/>
      <c r="BE228" s="519">
        <f t="shared" si="331"/>
        <v>0</v>
      </c>
      <c r="BF228" s="26">
        <v>0</v>
      </c>
      <c r="BG228" s="26">
        <v>0</v>
      </c>
      <c r="BH228" s="26">
        <v>0</v>
      </c>
      <c r="BI228" s="32"/>
      <c r="BJ228" s="32"/>
      <c r="BK228" s="32"/>
      <c r="BL228" s="32"/>
      <c r="BM228" s="32"/>
      <c r="BN228" s="32"/>
      <c r="BO228" s="32"/>
      <c r="BP228" s="32"/>
      <c r="BQ228" s="32"/>
      <c r="BR228" s="32"/>
      <c r="BS228" s="32"/>
      <c r="BT228" s="33"/>
      <c r="BU228" s="72"/>
      <c r="BV228" s="184">
        <f t="shared" si="325"/>
        <v>0</v>
      </c>
      <c r="BW228" s="81">
        <v>0</v>
      </c>
      <c r="BX228" s="81">
        <v>0</v>
      </c>
    </row>
    <row r="229" spans="2:154" ht="26.25" x14ac:dyDescent="0.25">
      <c r="B229" s="223"/>
      <c r="C229" s="215" t="s">
        <v>346</v>
      </c>
      <c r="D229" s="229" t="s">
        <v>333</v>
      </c>
      <c r="E229" s="898"/>
      <c r="F229" s="152"/>
      <c r="G229" s="531">
        <f t="shared" si="327"/>
        <v>0</v>
      </c>
      <c r="H229" s="390">
        <v>0</v>
      </c>
      <c r="I229" s="390">
        <v>0</v>
      </c>
      <c r="J229" s="390">
        <v>0</v>
      </c>
      <c r="K229" s="390" t="s">
        <v>914</v>
      </c>
      <c r="L229" s="390" t="s">
        <v>914</v>
      </c>
      <c r="M229" s="390" t="s">
        <v>914</v>
      </c>
      <c r="N229" s="390" t="s">
        <v>914</v>
      </c>
      <c r="O229" s="390" t="s">
        <v>914</v>
      </c>
      <c r="P229" s="390" t="s">
        <v>914</v>
      </c>
      <c r="Q229" s="390" t="s">
        <v>914</v>
      </c>
      <c r="R229" s="390" t="s">
        <v>914</v>
      </c>
      <c r="S229" s="390" t="s">
        <v>914</v>
      </c>
      <c r="T229" s="390" t="s">
        <v>914</v>
      </c>
      <c r="U229" s="390" t="s">
        <v>914</v>
      </c>
      <c r="V229" s="465" t="s">
        <v>914</v>
      </c>
      <c r="W229" s="486" t="s">
        <v>914</v>
      </c>
      <c r="X229" s="594">
        <f>SUM(Y229:AM229)</f>
        <v>0</v>
      </c>
      <c r="Y229" s="390">
        <v>0</v>
      </c>
      <c r="Z229" s="390">
        <v>0</v>
      </c>
      <c r="AA229" s="390">
        <v>0</v>
      </c>
      <c r="AB229" s="390" t="s">
        <v>914</v>
      </c>
      <c r="AC229" s="390" t="s">
        <v>914</v>
      </c>
      <c r="AD229" s="390" t="s">
        <v>914</v>
      </c>
      <c r="AE229" s="390" t="s">
        <v>914</v>
      </c>
      <c r="AF229" s="390" t="s">
        <v>914</v>
      </c>
      <c r="AG229" s="390" t="s">
        <v>914</v>
      </c>
      <c r="AH229" s="390" t="s">
        <v>914</v>
      </c>
      <c r="AI229" s="390" t="s">
        <v>914</v>
      </c>
      <c r="AJ229" s="390" t="s">
        <v>914</v>
      </c>
      <c r="AK229" s="390" t="s">
        <v>914</v>
      </c>
      <c r="AL229" s="390" t="s">
        <v>914</v>
      </c>
      <c r="AM229" s="465" t="s">
        <v>914</v>
      </c>
      <c r="AN229" s="519">
        <f t="shared" si="329"/>
        <v>0</v>
      </c>
      <c r="AO229" s="26">
        <v>0</v>
      </c>
      <c r="AP229" s="26">
        <v>0</v>
      </c>
      <c r="AQ229" s="26">
        <v>0</v>
      </c>
      <c r="AR229" s="482"/>
      <c r="AS229" s="482"/>
      <c r="AT229" s="482"/>
      <c r="AU229" s="482"/>
      <c r="AV229" s="482"/>
      <c r="AW229" s="482"/>
      <c r="AX229" s="482"/>
      <c r="AY229" s="482"/>
      <c r="AZ229" s="482"/>
      <c r="BA229" s="482"/>
      <c r="BB229" s="482"/>
      <c r="BC229" s="624"/>
      <c r="BD229" s="625"/>
      <c r="BE229" s="519">
        <f t="shared" si="331"/>
        <v>0</v>
      </c>
      <c r="BF229" s="26">
        <v>0</v>
      </c>
      <c r="BG229" s="26">
        <v>0</v>
      </c>
      <c r="BH229" s="26">
        <v>0</v>
      </c>
      <c r="BI229" s="32"/>
      <c r="BJ229" s="32"/>
      <c r="BK229" s="32"/>
      <c r="BL229" s="32"/>
      <c r="BM229" s="32"/>
      <c r="BN229" s="32"/>
      <c r="BO229" s="32"/>
      <c r="BP229" s="32"/>
      <c r="BQ229" s="32"/>
      <c r="BR229" s="32"/>
      <c r="BS229" s="32"/>
      <c r="BT229" s="33"/>
      <c r="BU229" s="72"/>
      <c r="BV229" s="184">
        <f t="shared" si="325"/>
        <v>0</v>
      </c>
      <c r="BW229" s="81">
        <v>0</v>
      </c>
      <c r="BX229" s="81">
        <v>0</v>
      </c>
    </row>
    <row r="230" spans="2:154" ht="26.25" x14ac:dyDescent="0.25">
      <c r="B230" s="223"/>
      <c r="C230" s="215" t="s">
        <v>347</v>
      </c>
      <c r="D230" s="229" t="s">
        <v>334</v>
      </c>
      <c r="E230" s="898"/>
      <c r="F230" s="152"/>
      <c r="G230" s="531">
        <f t="shared" si="327"/>
        <v>0</v>
      </c>
      <c r="H230" s="390">
        <v>0</v>
      </c>
      <c r="I230" s="390">
        <v>0</v>
      </c>
      <c r="J230" s="390">
        <v>0</v>
      </c>
      <c r="K230" s="390" t="s">
        <v>914</v>
      </c>
      <c r="L230" s="390" t="s">
        <v>914</v>
      </c>
      <c r="M230" s="390" t="s">
        <v>914</v>
      </c>
      <c r="N230" s="390" t="s">
        <v>914</v>
      </c>
      <c r="O230" s="390" t="s">
        <v>914</v>
      </c>
      <c r="P230" s="390" t="s">
        <v>914</v>
      </c>
      <c r="Q230" s="390" t="s">
        <v>914</v>
      </c>
      <c r="R230" s="390" t="s">
        <v>914</v>
      </c>
      <c r="S230" s="390" t="s">
        <v>914</v>
      </c>
      <c r="T230" s="390" t="s">
        <v>914</v>
      </c>
      <c r="U230" s="390" t="s">
        <v>914</v>
      </c>
      <c r="V230" s="465" t="s">
        <v>914</v>
      </c>
      <c r="W230" s="486" t="s">
        <v>914</v>
      </c>
      <c r="X230" s="594">
        <f t="shared" si="328"/>
        <v>0</v>
      </c>
      <c r="Y230" s="390">
        <v>0</v>
      </c>
      <c r="Z230" s="390">
        <v>0</v>
      </c>
      <c r="AA230" s="390">
        <v>0</v>
      </c>
      <c r="AB230" s="390" t="s">
        <v>914</v>
      </c>
      <c r="AC230" s="390" t="s">
        <v>914</v>
      </c>
      <c r="AD230" s="390" t="s">
        <v>914</v>
      </c>
      <c r="AE230" s="390" t="s">
        <v>914</v>
      </c>
      <c r="AF230" s="390" t="s">
        <v>914</v>
      </c>
      <c r="AG230" s="390" t="s">
        <v>914</v>
      </c>
      <c r="AH230" s="390" t="s">
        <v>914</v>
      </c>
      <c r="AI230" s="390" t="s">
        <v>914</v>
      </c>
      <c r="AJ230" s="390" t="s">
        <v>914</v>
      </c>
      <c r="AK230" s="390" t="s">
        <v>914</v>
      </c>
      <c r="AL230" s="390" t="s">
        <v>914</v>
      </c>
      <c r="AM230" s="465" t="s">
        <v>914</v>
      </c>
      <c r="AN230" s="519">
        <f t="shared" si="329"/>
        <v>0</v>
      </c>
      <c r="AO230" s="26">
        <v>0</v>
      </c>
      <c r="AP230" s="26">
        <v>0</v>
      </c>
      <c r="AQ230" s="26">
        <v>0</v>
      </c>
      <c r="AR230" s="482"/>
      <c r="AS230" s="482"/>
      <c r="AT230" s="482"/>
      <c r="AU230" s="482"/>
      <c r="AV230" s="482"/>
      <c r="AW230" s="482"/>
      <c r="AX230" s="482"/>
      <c r="AY230" s="482"/>
      <c r="AZ230" s="482"/>
      <c r="BA230" s="482"/>
      <c r="BB230" s="482"/>
      <c r="BC230" s="624"/>
      <c r="BD230" s="625"/>
      <c r="BE230" s="519">
        <f t="shared" si="331"/>
        <v>0</v>
      </c>
      <c r="BF230" s="26">
        <v>0</v>
      </c>
      <c r="BG230" s="26">
        <v>0</v>
      </c>
      <c r="BH230" s="26">
        <v>0</v>
      </c>
      <c r="BI230" s="32"/>
      <c r="BJ230" s="32"/>
      <c r="BK230" s="32"/>
      <c r="BL230" s="32"/>
      <c r="BM230" s="32"/>
      <c r="BN230" s="32"/>
      <c r="BO230" s="32"/>
      <c r="BP230" s="32"/>
      <c r="BQ230" s="32"/>
      <c r="BR230" s="32"/>
      <c r="BS230" s="32"/>
      <c r="BT230" s="33"/>
      <c r="BU230" s="72"/>
      <c r="BV230" s="184">
        <f t="shared" si="325"/>
        <v>0</v>
      </c>
      <c r="BW230" s="81">
        <v>0</v>
      </c>
      <c r="BX230" s="81">
        <v>0</v>
      </c>
    </row>
    <row r="231" spans="2:154" x14ac:dyDescent="0.25">
      <c r="B231" s="223"/>
      <c r="C231" s="215" t="s">
        <v>348</v>
      </c>
      <c r="D231" s="229" t="s">
        <v>335</v>
      </c>
      <c r="E231" s="898"/>
      <c r="F231" s="152"/>
      <c r="G231" s="531">
        <f t="shared" si="327"/>
        <v>0</v>
      </c>
      <c r="H231" s="390">
        <v>0</v>
      </c>
      <c r="I231" s="390">
        <v>0</v>
      </c>
      <c r="J231" s="390">
        <v>0</v>
      </c>
      <c r="K231" s="390" t="s">
        <v>914</v>
      </c>
      <c r="L231" s="390" t="s">
        <v>914</v>
      </c>
      <c r="M231" s="390" t="s">
        <v>914</v>
      </c>
      <c r="N231" s="390" t="s">
        <v>914</v>
      </c>
      <c r="O231" s="390" t="s">
        <v>914</v>
      </c>
      <c r="P231" s="390" t="s">
        <v>914</v>
      </c>
      <c r="Q231" s="390" t="s">
        <v>914</v>
      </c>
      <c r="R231" s="390" t="s">
        <v>914</v>
      </c>
      <c r="S231" s="390" t="s">
        <v>914</v>
      </c>
      <c r="T231" s="390" t="s">
        <v>914</v>
      </c>
      <c r="U231" s="390" t="s">
        <v>914</v>
      </c>
      <c r="V231" s="465" t="s">
        <v>914</v>
      </c>
      <c r="W231" s="486" t="s">
        <v>914</v>
      </c>
      <c r="X231" s="594">
        <f t="shared" si="328"/>
        <v>0</v>
      </c>
      <c r="Y231" s="390">
        <v>0</v>
      </c>
      <c r="Z231" s="390">
        <v>0</v>
      </c>
      <c r="AA231" s="390">
        <v>0</v>
      </c>
      <c r="AB231" s="390" t="s">
        <v>914</v>
      </c>
      <c r="AC231" s="390" t="s">
        <v>914</v>
      </c>
      <c r="AD231" s="390" t="s">
        <v>914</v>
      </c>
      <c r="AE231" s="390" t="s">
        <v>914</v>
      </c>
      <c r="AF231" s="390" t="s">
        <v>914</v>
      </c>
      <c r="AG231" s="390" t="s">
        <v>914</v>
      </c>
      <c r="AH231" s="390" t="s">
        <v>914</v>
      </c>
      <c r="AI231" s="390" t="s">
        <v>914</v>
      </c>
      <c r="AJ231" s="390" t="s">
        <v>914</v>
      </c>
      <c r="AK231" s="390" t="s">
        <v>914</v>
      </c>
      <c r="AL231" s="390" t="s">
        <v>914</v>
      </c>
      <c r="AM231" s="465" t="s">
        <v>914</v>
      </c>
      <c r="AN231" s="519">
        <f t="shared" si="329"/>
        <v>0</v>
      </c>
      <c r="AO231" s="26">
        <v>0</v>
      </c>
      <c r="AP231" s="26">
        <v>0</v>
      </c>
      <c r="AQ231" s="26">
        <v>0</v>
      </c>
      <c r="AR231" s="482"/>
      <c r="AS231" s="482"/>
      <c r="AT231" s="482"/>
      <c r="AU231" s="482"/>
      <c r="AV231" s="482"/>
      <c r="AW231" s="482"/>
      <c r="AX231" s="482"/>
      <c r="AY231" s="482"/>
      <c r="AZ231" s="482"/>
      <c r="BA231" s="482"/>
      <c r="BB231" s="482"/>
      <c r="BC231" s="624"/>
      <c r="BD231" s="625"/>
      <c r="BE231" s="519">
        <f t="shared" si="331"/>
        <v>0</v>
      </c>
      <c r="BF231" s="26">
        <v>0</v>
      </c>
      <c r="BG231" s="26">
        <v>0</v>
      </c>
      <c r="BH231" s="26">
        <v>0</v>
      </c>
      <c r="BI231" s="32"/>
      <c r="BJ231" s="32"/>
      <c r="BK231" s="32"/>
      <c r="BL231" s="32"/>
      <c r="BM231" s="32"/>
      <c r="BN231" s="32"/>
      <c r="BO231" s="32"/>
      <c r="BP231" s="32"/>
      <c r="BQ231" s="32"/>
      <c r="BR231" s="32"/>
      <c r="BS231" s="32"/>
      <c r="BT231" s="33"/>
      <c r="BU231" s="72"/>
      <c r="BV231" s="184">
        <f t="shared" si="325"/>
        <v>0</v>
      </c>
      <c r="BW231" s="81">
        <v>0</v>
      </c>
      <c r="BX231" s="81">
        <v>0</v>
      </c>
    </row>
    <row r="232" spans="2:154" x14ac:dyDescent="0.25">
      <c r="B232" s="223"/>
      <c r="C232" s="230" t="s">
        <v>349</v>
      </c>
      <c r="D232" s="229" t="s">
        <v>336</v>
      </c>
      <c r="E232" s="898"/>
      <c r="F232" s="152"/>
      <c r="G232" s="531">
        <f t="shared" si="327"/>
        <v>0</v>
      </c>
      <c r="H232" s="390">
        <v>0</v>
      </c>
      <c r="I232" s="390">
        <v>0</v>
      </c>
      <c r="J232" s="390">
        <v>0</v>
      </c>
      <c r="K232" s="390" t="s">
        <v>914</v>
      </c>
      <c r="L232" s="390" t="s">
        <v>914</v>
      </c>
      <c r="M232" s="390" t="s">
        <v>914</v>
      </c>
      <c r="N232" s="390" t="s">
        <v>914</v>
      </c>
      <c r="O232" s="390" t="s">
        <v>914</v>
      </c>
      <c r="P232" s="390" t="s">
        <v>914</v>
      </c>
      <c r="Q232" s="390" t="s">
        <v>914</v>
      </c>
      <c r="R232" s="390" t="s">
        <v>914</v>
      </c>
      <c r="S232" s="390" t="s">
        <v>914</v>
      </c>
      <c r="T232" s="390" t="s">
        <v>914</v>
      </c>
      <c r="U232" s="390" t="s">
        <v>914</v>
      </c>
      <c r="V232" s="465" t="s">
        <v>914</v>
      </c>
      <c r="W232" s="486" t="s">
        <v>914</v>
      </c>
      <c r="X232" s="594">
        <f t="shared" si="328"/>
        <v>0</v>
      </c>
      <c r="Y232" s="390">
        <v>0</v>
      </c>
      <c r="Z232" s="390">
        <v>0</v>
      </c>
      <c r="AA232" s="390">
        <v>0</v>
      </c>
      <c r="AB232" s="390" t="s">
        <v>914</v>
      </c>
      <c r="AC232" s="390" t="s">
        <v>914</v>
      </c>
      <c r="AD232" s="390" t="s">
        <v>914</v>
      </c>
      <c r="AE232" s="390" t="s">
        <v>914</v>
      </c>
      <c r="AF232" s="390" t="s">
        <v>914</v>
      </c>
      <c r="AG232" s="390" t="s">
        <v>914</v>
      </c>
      <c r="AH232" s="390" t="s">
        <v>914</v>
      </c>
      <c r="AI232" s="390" t="s">
        <v>914</v>
      </c>
      <c r="AJ232" s="390" t="s">
        <v>914</v>
      </c>
      <c r="AK232" s="390" t="s">
        <v>914</v>
      </c>
      <c r="AL232" s="390" t="s">
        <v>914</v>
      </c>
      <c r="AM232" s="465" t="s">
        <v>914</v>
      </c>
      <c r="AN232" s="519">
        <f t="shared" si="329"/>
        <v>0</v>
      </c>
      <c r="AO232" s="26">
        <v>0</v>
      </c>
      <c r="AP232" s="26">
        <v>0</v>
      </c>
      <c r="AQ232" s="26">
        <v>0</v>
      </c>
      <c r="AR232" s="482"/>
      <c r="AS232" s="482"/>
      <c r="AT232" s="482"/>
      <c r="AU232" s="482"/>
      <c r="AV232" s="482"/>
      <c r="AW232" s="482"/>
      <c r="AX232" s="482"/>
      <c r="AY232" s="482"/>
      <c r="AZ232" s="482"/>
      <c r="BA232" s="482"/>
      <c r="BB232" s="482"/>
      <c r="BC232" s="624"/>
      <c r="BD232" s="625"/>
      <c r="BE232" s="519">
        <f t="shared" si="331"/>
        <v>0</v>
      </c>
      <c r="BF232" s="26">
        <v>0</v>
      </c>
      <c r="BG232" s="26">
        <v>0</v>
      </c>
      <c r="BH232" s="26">
        <v>0</v>
      </c>
      <c r="BI232" s="32"/>
      <c r="BJ232" s="32"/>
      <c r="BK232" s="32"/>
      <c r="BL232" s="32"/>
      <c r="BM232" s="32"/>
      <c r="BN232" s="32"/>
      <c r="BO232" s="32"/>
      <c r="BP232" s="32"/>
      <c r="BQ232" s="32"/>
      <c r="BR232" s="32"/>
      <c r="BS232" s="32"/>
      <c r="BT232" s="33"/>
      <c r="BU232" s="72"/>
      <c r="BV232" s="184">
        <f t="shared" si="325"/>
        <v>0</v>
      </c>
      <c r="BW232" s="81">
        <v>0</v>
      </c>
      <c r="BX232" s="81">
        <v>0</v>
      </c>
    </row>
    <row r="233" spans="2:154" s="100" customFormat="1" x14ac:dyDescent="0.25">
      <c r="B233" s="223"/>
      <c r="C233" s="496" t="s">
        <v>415</v>
      </c>
      <c r="D233" s="229" t="s">
        <v>412</v>
      </c>
      <c r="E233" s="898"/>
      <c r="F233" s="152"/>
      <c r="G233" s="531">
        <f t="shared" si="327"/>
        <v>0</v>
      </c>
      <c r="H233" s="390">
        <v>0</v>
      </c>
      <c r="I233" s="390">
        <v>0</v>
      </c>
      <c r="J233" s="390">
        <v>0</v>
      </c>
      <c r="K233" s="390" t="s">
        <v>914</v>
      </c>
      <c r="L233" s="390" t="s">
        <v>914</v>
      </c>
      <c r="M233" s="390" t="s">
        <v>914</v>
      </c>
      <c r="N233" s="390" t="s">
        <v>914</v>
      </c>
      <c r="O233" s="390" t="s">
        <v>914</v>
      </c>
      <c r="P233" s="390" t="s">
        <v>914</v>
      </c>
      <c r="Q233" s="390" t="s">
        <v>914</v>
      </c>
      <c r="R233" s="390" t="s">
        <v>914</v>
      </c>
      <c r="S233" s="390" t="s">
        <v>914</v>
      </c>
      <c r="T233" s="390" t="s">
        <v>914</v>
      </c>
      <c r="U233" s="390" t="s">
        <v>914</v>
      </c>
      <c r="V233" s="465" t="s">
        <v>914</v>
      </c>
      <c r="W233" s="486" t="s">
        <v>914</v>
      </c>
      <c r="X233" s="594">
        <f t="shared" ref="X233:X235" si="332">SUM(Y233:AM233)</f>
        <v>0</v>
      </c>
      <c r="Y233" s="390">
        <v>0</v>
      </c>
      <c r="Z233" s="390">
        <v>0</v>
      </c>
      <c r="AA233" s="390">
        <v>0</v>
      </c>
      <c r="AB233" s="390" t="s">
        <v>914</v>
      </c>
      <c r="AC233" s="390" t="s">
        <v>914</v>
      </c>
      <c r="AD233" s="390" t="s">
        <v>914</v>
      </c>
      <c r="AE233" s="390" t="s">
        <v>914</v>
      </c>
      <c r="AF233" s="390" t="s">
        <v>914</v>
      </c>
      <c r="AG233" s="390" t="s">
        <v>914</v>
      </c>
      <c r="AH233" s="390" t="s">
        <v>914</v>
      </c>
      <c r="AI233" s="390" t="s">
        <v>914</v>
      </c>
      <c r="AJ233" s="390" t="s">
        <v>914</v>
      </c>
      <c r="AK233" s="390" t="s">
        <v>914</v>
      </c>
      <c r="AL233" s="390" t="s">
        <v>914</v>
      </c>
      <c r="AM233" s="465" t="s">
        <v>914</v>
      </c>
      <c r="AN233" s="519">
        <f t="shared" ref="AN233:AN235" si="333">SUM(AO233:BC233)</f>
        <v>0</v>
      </c>
      <c r="AO233" s="26">
        <v>0</v>
      </c>
      <c r="AP233" s="26">
        <v>0</v>
      </c>
      <c r="AQ233" s="26">
        <v>0</v>
      </c>
      <c r="AR233" s="32"/>
      <c r="AS233" s="32"/>
      <c r="AT233" s="32"/>
      <c r="AU233" s="32"/>
      <c r="AV233" s="32"/>
      <c r="AW233" s="32"/>
      <c r="AX233" s="32"/>
      <c r="AY233" s="32"/>
      <c r="AZ233" s="32"/>
      <c r="BA233" s="32"/>
      <c r="BB233" s="32"/>
      <c r="BC233" s="33"/>
      <c r="BD233" s="114"/>
      <c r="BE233" s="519">
        <f t="shared" ref="BE233:BE235" si="334">SUM(BF233:BT233)</f>
        <v>0</v>
      </c>
      <c r="BF233" s="26">
        <v>0</v>
      </c>
      <c r="BG233" s="26">
        <v>0</v>
      </c>
      <c r="BH233" s="26">
        <v>0</v>
      </c>
      <c r="BI233" s="32"/>
      <c r="BJ233" s="32"/>
      <c r="BK233" s="32"/>
      <c r="BL233" s="32"/>
      <c r="BM233" s="32"/>
      <c r="BN233" s="32"/>
      <c r="BO233" s="32"/>
      <c r="BP233" s="32"/>
      <c r="BQ233" s="32"/>
      <c r="BR233" s="32"/>
      <c r="BS233" s="32"/>
      <c r="BT233" s="33"/>
      <c r="BU233" s="72"/>
      <c r="BV233" s="184">
        <f t="shared" si="325"/>
        <v>0</v>
      </c>
      <c r="BW233" s="81">
        <v>0</v>
      </c>
      <c r="BX233" s="81">
        <v>0</v>
      </c>
      <c r="BY233" s="16"/>
      <c r="BZ233" s="16"/>
      <c r="CA233" s="16"/>
      <c r="CB233" s="16"/>
      <c r="CC233" s="16"/>
      <c r="CD233" s="16"/>
      <c r="CE233" s="16"/>
      <c r="CF233" s="16"/>
      <c r="CG233" s="16"/>
      <c r="CH233" s="16"/>
      <c r="CI233" s="16"/>
      <c r="CJ233" s="16"/>
      <c r="CK233" s="16"/>
      <c r="CL233" s="16"/>
      <c r="CM233" s="16"/>
      <c r="CN233" s="16"/>
      <c r="CO233" s="16"/>
      <c r="CP233" s="16"/>
      <c r="CQ233" s="16"/>
      <c r="CR233" s="16"/>
      <c r="CS233" s="16"/>
      <c r="CT233" s="16"/>
      <c r="CU233" s="16"/>
      <c r="CV233" s="16"/>
      <c r="CW233" s="16"/>
      <c r="CX233" s="16"/>
      <c r="CY233" s="16"/>
      <c r="CZ233" s="16"/>
      <c r="DA233" s="16"/>
      <c r="DB233" s="16"/>
      <c r="DC233" s="16"/>
      <c r="DD233" s="16"/>
      <c r="DE233" s="16"/>
      <c r="DF233" s="16"/>
      <c r="DG233" s="16"/>
      <c r="DH233" s="16"/>
      <c r="DI233" s="16"/>
      <c r="DJ233" s="16"/>
      <c r="DK233" s="16"/>
      <c r="DL233" s="16"/>
      <c r="DM233" s="16"/>
      <c r="DN233" s="16"/>
      <c r="DO233" s="16"/>
      <c r="DP233" s="16"/>
      <c r="DQ233" s="16"/>
      <c r="DR233" s="16"/>
      <c r="DS233" s="16"/>
      <c r="DT233" s="16"/>
      <c r="DU233" s="16"/>
      <c r="DV233" s="16"/>
      <c r="DW233" s="16"/>
      <c r="DX233" s="16"/>
      <c r="DY233" s="16"/>
      <c r="DZ233" s="16"/>
      <c r="EA233" s="16"/>
      <c r="EB233" s="16"/>
      <c r="EC233" s="16"/>
      <c r="ED233" s="16"/>
      <c r="EE233" s="16"/>
      <c r="EF233" s="16"/>
      <c r="EG233" s="16"/>
      <c r="EH233" s="16"/>
      <c r="EI233" s="16"/>
      <c r="EJ233" s="16"/>
      <c r="EK233" s="16"/>
      <c r="EL233" s="16"/>
      <c r="EM233" s="16"/>
      <c r="EN233" s="16"/>
      <c r="EO233" s="16"/>
      <c r="EP233" s="16"/>
      <c r="EQ233" s="16"/>
      <c r="ER233" s="16"/>
      <c r="ES233" s="16"/>
      <c r="ET233" s="16"/>
      <c r="EU233" s="16"/>
      <c r="EV233" s="16"/>
      <c r="EW233" s="16"/>
      <c r="EX233" s="16"/>
    </row>
    <row r="234" spans="2:154" s="100" customFormat="1" x14ac:dyDescent="0.25">
      <c r="B234" s="223"/>
      <c r="C234" s="496" t="s">
        <v>416</v>
      </c>
      <c r="D234" s="229" t="s">
        <v>413</v>
      </c>
      <c r="E234" s="898"/>
      <c r="F234" s="152"/>
      <c r="G234" s="531">
        <f t="shared" si="327"/>
        <v>0</v>
      </c>
      <c r="H234" s="390">
        <v>0</v>
      </c>
      <c r="I234" s="390">
        <v>0</v>
      </c>
      <c r="J234" s="390">
        <v>0</v>
      </c>
      <c r="K234" s="390" t="s">
        <v>914</v>
      </c>
      <c r="L234" s="390" t="s">
        <v>914</v>
      </c>
      <c r="M234" s="390" t="s">
        <v>914</v>
      </c>
      <c r="N234" s="390" t="s">
        <v>914</v>
      </c>
      <c r="O234" s="390" t="s">
        <v>914</v>
      </c>
      <c r="P234" s="390" t="s">
        <v>914</v>
      </c>
      <c r="Q234" s="390" t="s">
        <v>914</v>
      </c>
      <c r="R234" s="390" t="s">
        <v>914</v>
      </c>
      <c r="S234" s="390" t="s">
        <v>914</v>
      </c>
      <c r="T234" s="390" t="s">
        <v>914</v>
      </c>
      <c r="U234" s="390" t="s">
        <v>914</v>
      </c>
      <c r="V234" s="465" t="s">
        <v>914</v>
      </c>
      <c r="W234" s="486" t="s">
        <v>914</v>
      </c>
      <c r="X234" s="594">
        <f t="shared" si="332"/>
        <v>0</v>
      </c>
      <c r="Y234" s="390">
        <v>0</v>
      </c>
      <c r="Z234" s="390">
        <v>0</v>
      </c>
      <c r="AA234" s="390">
        <v>0</v>
      </c>
      <c r="AB234" s="390" t="s">
        <v>914</v>
      </c>
      <c r="AC234" s="390" t="s">
        <v>914</v>
      </c>
      <c r="AD234" s="390" t="s">
        <v>914</v>
      </c>
      <c r="AE234" s="390" t="s">
        <v>914</v>
      </c>
      <c r="AF234" s="390" t="s">
        <v>914</v>
      </c>
      <c r="AG234" s="390" t="s">
        <v>914</v>
      </c>
      <c r="AH234" s="390" t="s">
        <v>914</v>
      </c>
      <c r="AI234" s="390" t="s">
        <v>914</v>
      </c>
      <c r="AJ234" s="390" t="s">
        <v>914</v>
      </c>
      <c r="AK234" s="390" t="s">
        <v>914</v>
      </c>
      <c r="AL234" s="390" t="s">
        <v>914</v>
      </c>
      <c r="AM234" s="465" t="s">
        <v>914</v>
      </c>
      <c r="AN234" s="519">
        <f t="shared" si="333"/>
        <v>0</v>
      </c>
      <c r="AO234" s="26">
        <v>0</v>
      </c>
      <c r="AP234" s="26">
        <v>0</v>
      </c>
      <c r="AQ234" s="26">
        <v>0</v>
      </c>
      <c r="AR234" s="32"/>
      <c r="AS234" s="32"/>
      <c r="AT234" s="32"/>
      <c r="AU234" s="32"/>
      <c r="AV234" s="32"/>
      <c r="AW234" s="32"/>
      <c r="AX234" s="32"/>
      <c r="AY234" s="32"/>
      <c r="AZ234" s="32"/>
      <c r="BA234" s="32"/>
      <c r="BB234" s="32"/>
      <c r="BC234" s="33"/>
      <c r="BD234" s="114"/>
      <c r="BE234" s="519">
        <f t="shared" si="334"/>
        <v>0</v>
      </c>
      <c r="BF234" s="26">
        <v>0</v>
      </c>
      <c r="BG234" s="26">
        <v>0</v>
      </c>
      <c r="BH234" s="26">
        <v>0</v>
      </c>
      <c r="BI234" s="32"/>
      <c r="BJ234" s="32"/>
      <c r="BK234" s="32"/>
      <c r="BL234" s="32"/>
      <c r="BM234" s="32"/>
      <c r="BN234" s="32"/>
      <c r="BO234" s="32"/>
      <c r="BP234" s="32"/>
      <c r="BQ234" s="32"/>
      <c r="BR234" s="32"/>
      <c r="BS234" s="32"/>
      <c r="BT234" s="33"/>
      <c r="BU234" s="72"/>
      <c r="BV234" s="184">
        <f t="shared" si="325"/>
        <v>0</v>
      </c>
      <c r="BW234" s="81">
        <v>0</v>
      </c>
      <c r="BX234" s="81">
        <v>0</v>
      </c>
      <c r="BY234" s="16"/>
      <c r="BZ234" s="16"/>
      <c r="CA234" s="16"/>
      <c r="CB234" s="16"/>
      <c r="CC234" s="16"/>
      <c r="CD234" s="16"/>
      <c r="CE234" s="16"/>
      <c r="CF234" s="16"/>
      <c r="CG234" s="16"/>
      <c r="CH234" s="16"/>
      <c r="CI234" s="16"/>
      <c r="CJ234" s="16"/>
      <c r="CK234" s="16"/>
      <c r="CL234" s="16"/>
      <c r="CM234" s="16"/>
      <c r="CN234" s="16"/>
      <c r="CO234" s="16"/>
      <c r="CP234" s="16"/>
      <c r="CQ234" s="16"/>
      <c r="CR234" s="16"/>
      <c r="CS234" s="16"/>
      <c r="CT234" s="16"/>
      <c r="CU234" s="16"/>
      <c r="CV234" s="16"/>
      <c r="CW234" s="16"/>
      <c r="CX234" s="16"/>
      <c r="CY234" s="16"/>
      <c r="CZ234" s="16"/>
      <c r="DA234" s="16"/>
      <c r="DB234" s="16"/>
      <c r="DC234" s="16"/>
      <c r="DD234" s="16"/>
      <c r="DE234" s="16"/>
      <c r="DF234" s="16"/>
      <c r="DG234" s="16"/>
      <c r="DH234" s="16"/>
      <c r="DI234" s="16"/>
      <c r="DJ234" s="16"/>
      <c r="DK234" s="16"/>
      <c r="DL234" s="16"/>
      <c r="DM234" s="16"/>
      <c r="DN234" s="16"/>
      <c r="DO234" s="16"/>
      <c r="DP234" s="16"/>
      <c r="DQ234" s="16"/>
      <c r="DR234" s="16"/>
      <c r="DS234" s="16"/>
      <c r="DT234" s="16"/>
      <c r="DU234" s="16"/>
      <c r="DV234" s="16"/>
      <c r="DW234" s="16"/>
      <c r="DX234" s="16"/>
      <c r="DY234" s="16"/>
      <c r="DZ234" s="16"/>
      <c r="EA234" s="16"/>
      <c r="EB234" s="16"/>
      <c r="EC234" s="16"/>
      <c r="ED234" s="16"/>
      <c r="EE234" s="16"/>
      <c r="EF234" s="16"/>
      <c r="EG234" s="16"/>
      <c r="EH234" s="16"/>
      <c r="EI234" s="16"/>
      <c r="EJ234" s="16"/>
      <c r="EK234" s="16"/>
      <c r="EL234" s="16"/>
      <c r="EM234" s="16"/>
      <c r="EN234" s="16"/>
      <c r="EO234" s="16"/>
      <c r="EP234" s="16"/>
      <c r="EQ234" s="16"/>
      <c r="ER234" s="16"/>
      <c r="ES234" s="16"/>
      <c r="ET234" s="16"/>
      <c r="EU234" s="16"/>
      <c r="EV234" s="16"/>
      <c r="EW234" s="16"/>
      <c r="EX234" s="16"/>
    </row>
    <row r="235" spans="2:154" s="100" customFormat="1" x14ac:dyDescent="0.25">
      <c r="B235" s="223"/>
      <c r="C235" s="498" t="str">
        <f>IF('Hlavní činnost'!C235=0,"",'Hlavní činnost'!C235)</f>
        <v/>
      </c>
      <c r="D235" s="489" t="str">
        <f>IF('Hlavní činnost'!D235=0,"",'Hlavní činnost'!D235)</f>
        <v/>
      </c>
      <c r="E235" s="898"/>
      <c r="F235" s="152"/>
      <c r="G235" s="531">
        <f t="shared" si="327"/>
        <v>0</v>
      </c>
      <c r="H235" s="390">
        <v>0</v>
      </c>
      <c r="I235" s="390">
        <v>0</v>
      </c>
      <c r="J235" s="390">
        <v>0</v>
      </c>
      <c r="K235" s="390" t="s">
        <v>914</v>
      </c>
      <c r="L235" s="390" t="s">
        <v>914</v>
      </c>
      <c r="M235" s="390" t="s">
        <v>914</v>
      </c>
      <c r="N235" s="390" t="s">
        <v>914</v>
      </c>
      <c r="O235" s="390" t="s">
        <v>914</v>
      </c>
      <c r="P235" s="390" t="s">
        <v>914</v>
      </c>
      <c r="Q235" s="390" t="s">
        <v>914</v>
      </c>
      <c r="R235" s="390" t="s">
        <v>914</v>
      </c>
      <c r="S235" s="390" t="s">
        <v>914</v>
      </c>
      <c r="T235" s="390" t="s">
        <v>914</v>
      </c>
      <c r="U235" s="390" t="s">
        <v>914</v>
      </c>
      <c r="V235" s="465" t="s">
        <v>914</v>
      </c>
      <c r="W235" s="486" t="s">
        <v>914</v>
      </c>
      <c r="X235" s="594">
        <f t="shared" si="332"/>
        <v>0</v>
      </c>
      <c r="Y235" s="390">
        <v>0</v>
      </c>
      <c r="Z235" s="390">
        <v>0</v>
      </c>
      <c r="AA235" s="390">
        <v>0</v>
      </c>
      <c r="AB235" s="390" t="s">
        <v>914</v>
      </c>
      <c r="AC235" s="390" t="s">
        <v>914</v>
      </c>
      <c r="AD235" s="390" t="s">
        <v>914</v>
      </c>
      <c r="AE235" s="390" t="s">
        <v>914</v>
      </c>
      <c r="AF235" s="390" t="s">
        <v>914</v>
      </c>
      <c r="AG235" s="390" t="s">
        <v>914</v>
      </c>
      <c r="AH235" s="390" t="s">
        <v>914</v>
      </c>
      <c r="AI235" s="390" t="s">
        <v>914</v>
      </c>
      <c r="AJ235" s="390" t="s">
        <v>914</v>
      </c>
      <c r="AK235" s="390" t="s">
        <v>914</v>
      </c>
      <c r="AL235" s="390" t="s">
        <v>914</v>
      </c>
      <c r="AM235" s="465" t="s">
        <v>914</v>
      </c>
      <c r="AN235" s="519">
        <f t="shared" si="333"/>
        <v>0</v>
      </c>
      <c r="AO235" s="26">
        <v>0</v>
      </c>
      <c r="AP235" s="26">
        <v>0</v>
      </c>
      <c r="AQ235" s="26">
        <v>0</v>
      </c>
      <c r="AR235" s="32"/>
      <c r="AS235" s="32"/>
      <c r="AT235" s="32"/>
      <c r="AU235" s="32"/>
      <c r="AV235" s="32"/>
      <c r="AW235" s="32"/>
      <c r="AX235" s="32"/>
      <c r="AY235" s="32"/>
      <c r="AZ235" s="32"/>
      <c r="BA235" s="32"/>
      <c r="BB235" s="32"/>
      <c r="BC235" s="33"/>
      <c r="BD235" s="114"/>
      <c r="BE235" s="519">
        <f t="shared" si="334"/>
        <v>0</v>
      </c>
      <c r="BF235" s="26">
        <v>0</v>
      </c>
      <c r="BG235" s="26">
        <v>0</v>
      </c>
      <c r="BH235" s="26">
        <v>0</v>
      </c>
      <c r="BI235" s="32"/>
      <c r="BJ235" s="32"/>
      <c r="BK235" s="32"/>
      <c r="BL235" s="32"/>
      <c r="BM235" s="32"/>
      <c r="BN235" s="32"/>
      <c r="BO235" s="32"/>
      <c r="BP235" s="32"/>
      <c r="BQ235" s="32"/>
      <c r="BR235" s="32"/>
      <c r="BS235" s="32"/>
      <c r="BT235" s="33"/>
      <c r="BU235" s="72"/>
      <c r="BV235" s="184">
        <f t="shared" si="325"/>
        <v>0</v>
      </c>
      <c r="BW235" s="81">
        <v>0</v>
      </c>
      <c r="BX235" s="81">
        <v>0</v>
      </c>
      <c r="BY235" s="16"/>
      <c r="BZ235" s="16"/>
      <c r="CA235" s="16"/>
      <c r="CB235" s="16"/>
      <c r="CC235" s="16"/>
      <c r="CD235" s="16"/>
      <c r="CE235" s="16"/>
      <c r="CF235" s="16"/>
      <c r="CG235" s="16"/>
      <c r="CH235" s="16"/>
      <c r="CI235" s="16"/>
      <c r="CJ235" s="16"/>
      <c r="CK235" s="16"/>
      <c r="CL235" s="16"/>
      <c r="CM235" s="16"/>
      <c r="CN235" s="16"/>
      <c r="CO235" s="16"/>
      <c r="CP235" s="16"/>
      <c r="CQ235" s="16"/>
      <c r="CR235" s="16"/>
      <c r="CS235" s="16"/>
      <c r="CT235" s="16"/>
      <c r="CU235" s="16"/>
      <c r="CV235" s="16"/>
      <c r="CW235" s="16"/>
      <c r="CX235" s="16"/>
      <c r="CY235" s="16"/>
      <c r="CZ235" s="16"/>
      <c r="DA235" s="16"/>
      <c r="DB235" s="16"/>
      <c r="DC235" s="16"/>
      <c r="DD235" s="16"/>
      <c r="DE235" s="16"/>
      <c r="DF235" s="16"/>
      <c r="DG235" s="16"/>
      <c r="DH235" s="16"/>
      <c r="DI235" s="16"/>
      <c r="DJ235" s="16"/>
      <c r="DK235" s="16"/>
      <c r="DL235" s="16"/>
      <c r="DM235" s="16"/>
      <c r="DN235" s="16"/>
      <c r="DO235" s="16"/>
      <c r="DP235" s="16"/>
      <c r="DQ235" s="16"/>
      <c r="DR235" s="16"/>
      <c r="DS235" s="16"/>
      <c r="DT235" s="16"/>
      <c r="DU235" s="16"/>
      <c r="DV235" s="16"/>
      <c r="DW235" s="16"/>
      <c r="DX235" s="16"/>
      <c r="DY235" s="16"/>
      <c r="DZ235" s="16"/>
      <c r="EA235" s="16"/>
      <c r="EB235" s="16"/>
      <c r="EC235" s="16"/>
      <c r="ED235" s="16"/>
      <c r="EE235" s="16"/>
      <c r="EF235" s="16"/>
      <c r="EG235" s="16"/>
      <c r="EH235" s="16"/>
      <c r="EI235" s="16"/>
      <c r="EJ235" s="16"/>
      <c r="EK235" s="16"/>
      <c r="EL235" s="16"/>
      <c r="EM235" s="16"/>
      <c r="EN235" s="16"/>
      <c r="EO235" s="16"/>
      <c r="EP235" s="16"/>
      <c r="EQ235" s="16"/>
      <c r="ER235" s="16"/>
      <c r="ES235" s="16"/>
      <c r="ET235" s="16"/>
      <c r="EU235" s="16"/>
      <c r="EV235" s="16"/>
      <c r="EW235" s="16"/>
      <c r="EX235" s="16"/>
    </row>
    <row r="236" spans="2:154" s="100" customFormat="1" x14ac:dyDescent="0.25">
      <c r="B236" s="223"/>
      <c r="C236" s="498" t="str">
        <f>IF('Hlavní činnost'!C236=0,"",'Hlavní činnost'!C236)</f>
        <v/>
      </c>
      <c r="D236" s="489" t="str">
        <f>IF('Hlavní činnost'!D236=0,"",'Hlavní činnost'!D236)</f>
        <v/>
      </c>
      <c r="E236" s="898"/>
      <c r="F236" s="152"/>
      <c r="G236" s="531">
        <f t="shared" ref="G236:G237" si="335">SUM(H236:W236)</f>
        <v>0</v>
      </c>
      <c r="H236" s="390">
        <v>0</v>
      </c>
      <c r="I236" s="390">
        <v>0</v>
      </c>
      <c r="J236" s="390">
        <v>0</v>
      </c>
      <c r="K236" s="390" t="s">
        <v>914</v>
      </c>
      <c r="L236" s="390" t="s">
        <v>914</v>
      </c>
      <c r="M236" s="390" t="s">
        <v>914</v>
      </c>
      <c r="N236" s="390" t="s">
        <v>914</v>
      </c>
      <c r="O236" s="390" t="s">
        <v>914</v>
      </c>
      <c r="P236" s="390" t="s">
        <v>914</v>
      </c>
      <c r="Q236" s="390" t="s">
        <v>914</v>
      </c>
      <c r="R236" s="390" t="s">
        <v>914</v>
      </c>
      <c r="S236" s="390" t="s">
        <v>914</v>
      </c>
      <c r="T236" s="390" t="s">
        <v>914</v>
      </c>
      <c r="U236" s="390" t="s">
        <v>914</v>
      </c>
      <c r="V236" s="465" t="s">
        <v>914</v>
      </c>
      <c r="W236" s="486" t="s">
        <v>914</v>
      </c>
      <c r="X236" s="594">
        <f t="shared" ref="X236:X237" si="336">SUM(Y236:AM236)</f>
        <v>0</v>
      </c>
      <c r="Y236" s="390">
        <v>0</v>
      </c>
      <c r="Z236" s="390">
        <v>0</v>
      </c>
      <c r="AA236" s="390">
        <v>0</v>
      </c>
      <c r="AB236" s="390" t="s">
        <v>914</v>
      </c>
      <c r="AC236" s="390" t="s">
        <v>914</v>
      </c>
      <c r="AD236" s="390" t="s">
        <v>914</v>
      </c>
      <c r="AE236" s="390" t="s">
        <v>914</v>
      </c>
      <c r="AF236" s="390" t="s">
        <v>914</v>
      </c>
      <c r="AG236" s="390" t="s">
        <v>914</v>
      </c>
      <c r="AH236" s="390" t="s">
        <v>914</v>
      </c>
      <c r="AI236" s="390" t="s">
        <v>914</v>
      </c>
      <c r="AJ236" s="390" t="s">
        <v>914</v>
      </c>
      <c r="AK236" s="390" t="s">
        <v>914</v>
      </c>
      <c r="AL236" s="390" t="s">
        <v>914</v>
      </c>
      <c r="AM236" s="465" t="s">
        <v>914</v>
      </c>
      <c r="AN236" s="519">
        <f t="shared" ref="AN236:AN237" si="337">SUM(AO236:BC236)</f>
        <v>0</v>
      </c>
      <c r="AO236" s="26">
        <v>0</v>
      </c>
      <c r="AP236" s="26">
        <v>0</v>
      </c>
      <c r="AQ236" s="26">
        <v>0</v>
      </c>
      <c r="AR236" s="32"/>
      <c r="AS236" s="32"/>
      <c r="AT236" s="32"/>
      <c r="AU236" s="32"/>
      <c r="AV236" s="32"/>
      <c r="AW236" s="32"/>
      <c r="AX236" s="32"/>
      <c r="AY236" s="32"/>
      <c r="AZ236" s="32"/>
      <c r="BA236" s="32"/>
      <c r="BB236" s="32"/>
      <c r="BC236" s="33"/>
      <c r="BD236" s="114"/>
      <c r="BE236" s="519">
        <f t="shared" ref="BE236:BE237" si="338">SUM(BF236:BT236)</f>
        <v>0</v>
      </c>
      <c r="BF236" s="26">
        <v>0</v>
      </c>
      <c r="BG236" s="26">
        <v>0</v>
      </c>
      <c r="BH236" s="26">
        <v>0</v>
      </c>
      <c r="BI236" s="32"/>
      <c r="BJ236" s="32"/>
      <c r="BK236" s="32"/>
      <c r="BL236" s="32"/>
      <c r="BM236" s="32"/>
      <c r="BN236" s="32"/>
      <c r="BO236" s="32"/>
      <c r="BP236" s="32"/>
      <c r="BQ236" s="32"/>
      <c r="BR236" s="32"/>
      <c r="BS236" s="32"/>
      <c r="BT236" s="33"/>
      <c r="BU236" s="72"/>
      <c r="BV236" s="184">
        <f t="shared" ref="BV236:BV237" si="339">BE236-G236</f>
        <v>0</v>
      </c>
      <c r="BW236" s="81">
        <v>0</v>
      </c>
      <c r="BX236" s="81">
        <v>0</v>
      </c>
      <c r="BY236" s="16"/>
      <c r="BZ236" s="16"/>
      <c r="CA236" s="16"/>
      <c r="CB236" s="16"/>
      <c r="CC236" s="16"/>
      <c r="CD236" s="16"/>
      <c r="CE236" s="16"/>
      <c r="CF236" s="16"/>
      <c r="CG236" s="16"/>
      <c r="CH236" s="16"/>
      <c r="CI236" s="16"/>
      <c r="CJ236" s="16"/>
      <c r="CK236" s="16"/>
      <c r="CL236" s="16"/>
      <c r="CM236" s="16"/>
      <c r="CN236" s="16"/>
      <c r="CO236" s="16"/>
      <c r="CP236" s="16"/>
      <c r="CQ236" s="16"/>
      <c r="CR236" s="16"/>
      <c r="CS236" s="16"/>
      <c r="CT236" s="16"/>
      <c r="CU236" s="16"/>
      <c r="CV236" s="16"/>
      <c r="CW236" s="16"/>
      <c r="CX236" s="16"/>
      <c r="CY236" s="16"/>
      <c r="CZ236" s="16"/>
      <c r="DA236" s="16"/>
      <c r="DB236" s="16"/>
      <c r="DC236" s="16"/>
      <c r="DD236" s="16"/>
      <c r="DE236" s="16"/>
      <c r="DF236" s="16"/>
      <c r="DG236" s="16"/>
      <c r="DH236" s="16"/>
      <c r="DI236" s="16"/>
      <c r="DJ236" s="16"/>
      <c r="DK236" s="16"/>
      <c r="DL236" s="16"/>
      <c r="DM236" s="16"/>
      <c r="DN236" s="16"/>
      <c r="DO236" s="16"/>
      <c r="DP236" s="16"/>
      <c r="DQ236" s="16"/>
      <c r="DR236" s="16"/>
      <c r="DS236" s="16"/>
      <c r="DT236" s="16"/>
      <c r="DU236" s="16"/>
      <c r="DV236" s="16"/>
      <c r="DW236" s="16"/>
      <c r="DX236" s="16"/>
      <c r="DY236" s="16"/>
      <c r="DZ236" s="16"/>
      <c r="EA236" s="16"/>
      <c r="EB236" s="16"/>
      <c r="EC236" s="16"/>
      <c r="ED236" s="16"/>
      <c r="EE236" s="16"/>
      <c r="EF236" s="16"/>
      <c r="EG236" s="16"/>
      <c r="EH236" s="16"/>
      <c r="EI236" s="16"/>
      <c r="EJ236" s="16"/>
      <c r="EK236" s="16"/>
      <c r="EL236" s="16"/>
      <c r="EM236" s="16"/>
      <c r="EN236" s="16"/>
      <c r="EO236" s="16"/>
      <c r="EP236" s="16"/>
      <c r="EQ236" s="16"/>
      <c r="ER236" s="16"/>
      <c r="ES236" s="16"/>
      <c r="ET236" s="16"/>
      <c r="EU236" s="16"/>
      <c r="EV236" s="16"/>
      <c r="EW236" s="16"/>
      <c r="EX236" s="16"/>
    </row>
    <row r="237" spans="2:154" s="100" customFormat="1" x14ac:dyDescent="0.25">
      <c r="B237" s="223"/>
      <c r="C237" s="498" t="str">
        <f>IF('Hlavní činnost'!C237=0,"",'Hlavní činnost'!C237)</f>
        <v/>
      </c>
      <c r="D237" s="489" t="str">
        <f>IF('Hlavní činnost'!D237=0,"",'Hlavní činnost'!D237)</f>
        <v/>
      </c>
      <c r="E237" s="898"/>
      <c r="F237" s="152"/>
      <c r="G237" s="531">
        <f t="shared" si="335"/>
        <v>0</v>
      </c>
      <c r="H237" s="390">
        <v>0</v>
      </c>
      <c r="I237" s="390">
        <v>0</v>
      </c>
      <c r="J237" s="390">
        <v>0</v>
      </c>
      <c r="K237" s="390" t="s">
        <v>914</v>
      </c>
      <c r="L237" s="390" t="s">
        <v>914</v>
      </c>
      <c r="M237" s="390" t="s">
        <v>914</v>
      </c>
      <c r="N237" s="390" t="s">
        <v>914</v>
      </c>
      <c r="O237" s="390" t="s">
        <v>914</v>
      </c>
      <c r="P237" s="390" t="s">
        <v>914</v>
      </c>
      <c r="Q237" s="390" t="s">
        <v>914</v>
      </c>
      <c r="R237" s="390" t="s">
        <v>914</v>
      </c>
      <c r="S237" s="390" t="s">
        <v>914</v>
      </c>
      <c r="T237" s="390" t="s">
        <v>914</v>
      </c>
      <c r="U237" s="390" t="s">
        <v>914</v>
      </c>
      <c r="V237" s="465" t="s">
        <v>914</v>
      </c>
      <c r="W237" s="486" t="s">
        <v>914</v>
      </c>
      <c r="X237" s="594">
        <f t="shared" si="336"/>
        <v>0</v>
      </c>
      <c r="Y237" s="390">
        <v>0</v>
      </c>
      <c r="Z237" s="390">
        <v>0</v>
      </c>
      <c r="AA237" s="390">
        <v>0</v>
      </c>
      <c r="AB237" s="390" t="s">
        <v>914</v>
      </c>
      <c r="AC237" s="390" t="s">
        <v>914</v>
      </c>
      <c r="AD237" s="390" t="s">
        <v>914</v>
      </c>
      <c r="AE237" s="390" t="s">
        <v>914</v>
      </c>
      <c r="AF237" s="390" t="s">
        <v>914</v>
      </c>
      <c r="AG237" s="390" t="s">
        <v>914</v>
      </c>
      <c r="AH237" s="390" t="s">
        <v>914</v>
      </c>
      <c r="AI237" s="390" t="s">
        <v>914</v>
      </c>
      <c r="AJ237" s="390" t="s">
        <v>914</v>
      </c>
      <c r="AK237" s="390" t="s">
        <v>914</v>
      </c>
      <c r="AL237" s="390" t="s">
        <v>914</v>
      </c>
      <c r="AM237" s="465" t="s">
        <v>914</v>
      </c>
      <c r="AN237" s="519">
        <f t="shared" si="337"/>
        <v>0</v>
      </c>
      <c r="AO237" s="26">
        <v>0</v>
      </c>
      <c r="AP237" s="26">
        <v>0</v>
      </c>
      <c r="AQ237" s="26">
        <v>0</v>
      </c>
      <c r="AR237" s="32"/>
      <c r="AS237" s="32"/>
      <c r="AT237" s="32"/>
      <c r="AU237" s="32"/>
      <c r="AV237" s="32"/>
      <c r="AW237" s="32"/>
      <c r="AX237" s="32"/>
      <c r="AY237" s="32"/>
      <c r="AZ237" s="32"/>
      <c r="BA237" s="32"/>
      <c r="BB237" s="32"/>
      <c r="BC237" s="33"/>
      <c r="BD237" s="114"/>
      <c r="BE237" s="519">
        <f t="shared" si="338"/>
        <v>0</v>
      </c>
      <c r="BF237" s="26">
        <v>0</v>
      </c>
      <c r="BG237" s="26">
        <v>0</v>
      </c>
      <c r="BH237" s="26">
        <v>0</v>
      </c>
      <c r="BI237" s="32"/>
      <c r="BJ237" s="32"/>
      <c r="BK237" s="32"/>
      <c r="BL237" s="32"/>
      <c r="BM237" s="32"/>
      <c r="BN237" s="32"/>
      <c r="BO237" s="32"/>
      <c r="BP237" s="32"/>
      <c r="BQ237" s="32"/>
      <c r="BR237" s="32"/>
      <c r="BS237" s="32"/>
      <c r="BT237" s="33"/>
      <c r="BU237" s="72"/>
      <c r="BV237" s="184">
        <f t="shared" si="339"/>
        <v>0</v>
      </c>
      <c r="BW237" s="81">
        <v>0</v>
      </c>
      <c r="BX237" s="81">
        <v>0</v>
      </c>
      <c r="BY237" s="16"/>
      <c r="BZ237" s="16"/>
      <c r="CA237" s="16"/>
      <c r="CB237" s="16"/>
      <c r="CC237" s="16"/>
      <c r="CD237" s="16"/>
      <c r="CE237" s="16"/>
      <c r="CF237" s="16"/>
      <c r="CG237" s="16"/>
      <c r="CH237" s="16"/>
      <c r="CI237" s="16"/>
      <c r="CJ237" s="16"/>
      <c r="CK237" s="16"/>
      <c r="CL237" s="16"/>
      <c r="CM237" s="16"/>
      <c r="CN237" s="16"/>
      <c r="CO237" s="16"/>
      <c r="CP237" s="16"/>
      <c r="CQ237" s="16"/>
      <c r="CR237" s="16"/>
      <c r="CS237" s="16"/>
      <c r="CT237" s="16"/>
      <c r="CU237" s="16"/>
      <c r="CV237" s="16"/>
      <c r="CW237" s="16"/>
      <c r="CX237" s="16"/>
      <c r="CY237" s="16"/>
      <c r="CZ237" s="16"/>
      <c r="DA237" s="16"/>
      <c r="DB237" s="16"/>
      <c r="DC237" s="16"/>
      <c r="DD237" s="16"/>
      <c r="DE237" s="16"/>
      <c r="DF237" s="16"/>
      <c r="DG237" s="16"/>
      <c r="DH237" s="16"/>
      <c r="DI237" s="16"/>
      <c r="DJ237" s="16"/>
      <c r="DK237" s="16"/>
      <c r="DL237" s="16"/>
      <c r="DM237" s="16"/>
      <c r="DN237" s="16"/>
      <c r="DO237" s="16"/>
      <c r="DP237" s="16"/>
      <c r="DQ237" s="16"/>
      <c r="DR237" s="16"/>
      <c r="DS237" s="16"/>
      <c r="DT237" s="16"/>
      <c r="DU237" s="16"/>
      <c r="DV237" s="16"/>
      <c r="DW237" s="16"/>
      <c r="DX237" s="16"/>
      <c r="DY237" s="16"/>
      <c r="DZ237" s="16"/>
      <c r="EA237" s="16"/>
      <c r="EB237" s="16"/>
      <c r="EC237" s="16"/>
      <c r="ED237" s="16"/>
      <c r="EE237" s="16"/>
      <c r="EF237" s="16"/>
      <c r="EG237" s="16"/>
      <c r="EH237" s="16"/>
      <c r="EI237" s="16"/>
      <c r="EJ237" s="16"/>
      <c r="EK237" s="16"/>
      <c r="EL237" s="16"/>
      <c r="EM237" s="16"/>
      <c r="EN237" s="16"/>
      <c r="EO237" s="16"/>
      <c r="EP237" s="16"/>
      <c r="EQ237" s="16"/>
      <c r="ER237" s="16"/>
      <c r="ES237" s="16"/>
      <c r="ET237" s="16"/>
      <c r="EU237" s="16"/>
      <c r="EV237" s="16"/>
      <c r="EW237" s="16"/>
      <c r="EX237" s="16"/>
    </row>
    <row r="238" spans="2:154" x14ac:dyDescent="0.25">
      <c r="B238" s="223"/>
      <c r="C238" s="231" t="s">
        <v>350</v>
      </c>
      <c r="D238" s="229" t="s">
        <v>337</v>
      </c>
      <c r="E238" s="898"/>
      <c r="F238" s="152"/>
      <c r="G238" s="531">
        <f t="shared" si="327"/>
        <v>0</v>
      </c>
      <c r="H238" s="390">
        <v>0</v>
      </c>
      <c r="I238" s="390">
        <v>0</v>
      </c>
      <c r="J238" s="390">
        <v>0</v>
      </c>
      <c r="K238" s="390" t="s">
        <v>914</v>
      </c>
      <c r="L238" s="390" t="s">
        <v>914</v>
      </c>
      <c r="M238" s="390" t="s">
        <v>914</v>
      </c>
      <c r="N238" s="390" t="s">
        <v>914</v>
      </c>
      <c r="O238" s="390" t="s">
        <v>914</v>
      </c>
      <c r="P238" s="390" t="s">
        <v>914</v>
      </c>
      <c r="Q238" s="390" t="s">
        <v>914</v>
      </c>
      <c r="R238" s="390" t="s">
        <v>914</v>
      </c>
      <c r="S238" s="390" t="s">
        <v>914</v>
      </c>
      <c r="T238" s="390" t="s">
        <v>914</v>
      </c>
      <c r="U238" s="390" t="s">
        <v>914</v>
      </c>
      <c r="V238" s="465" t="s">
        <v>914</v>
      </c>
      <c r="W238" s="486" t="s">
        <v>914</v>
      </c>
      <c r="X238" s="594">
        <f t="shared" si="328"/>
        <v>0</v>
      </c>
      <c r="Y238" s="390">
        <v>0</v>
      </c>
      <c r="Z238" s="390">
        <v>0</v>
      </c>
      <c r="AA238" s="390">
        <v>0</v>
      </c>
      <c r="AB238" s="390" t="s">
        <v>914</v>
      </c>
      <c r="AC238" s="390" t="s">
        <v>914</v>
      </c>
      <c r="AD238" s="390" t="s">
        <v>914</v>
      </c>
      <c r="AE238" s="390" t="s">
        <v>914</v>
      </c>
      <c r="AF238" s="390" t="s">
        <v>914</v>
      </c>
      <c r="AG238" s="390" t="s">
        <v>914</v>
      </c>
      <c r="AH238" s="390" t="s">
        <v>914</v>
      </c>
      <c r="AI238" s="390" t="s">
        <v>914</v>
      </c>
      <c r="AJ238" s="390" t="s">
        <v>914</v>
      </c>
      <c r="AK238" s="390" t="s">
        <v>914</v>
      </c>
      <c r="AL238" s="390" t="s">
        <v>914</v>
      </c>
      <c r="AM238" s="465" t="s">
        <v>914</v>
      </c>
      <c r="AN238" s="519">
        <f t="shared" si="329"/>
        <v>0</v>
      </c>
      <c r="AO238" s="26">
        <v>0</v>
      </c>
      <c r="AP238" s="26">
        <v>0</v>
      </c>
      <c r="AQ238" s="26">
        <v>0</v>
      </c>
      <c r="AR238" s="32"/>
      <c r="AS238" s="32"/>
      <c r="AT238" s="32"/>
      <c r="AU238" s="32"/>
      <c r="AV238" s="32"/>
      <c r="AW238" s="32"/>
      <c r="AX238" s="32"/>
      <c r="AY238" s="32"/>
      <c r="AZ238" s="32"/>
      <c r="BA238" s="32"/>
      <c r="BB238" s="32"/>
      <c r="BC238" s="33"/>
      <c r="BD238" s="114"/>
      <c r="BE238" s="519">
        <f t="shared" si="331"/>
        <v>0</v>
      </c>
      <c r="BF238" s="26">
        <v>0</v>
      </c>
      <c r="BG238" s="26">
        <v>0</v>
      </c>
      <c r="BH238" s="26">
        <v>0</v>
      </c>
      <c r="BI238" s="32"/>
      <c r="BJ238" s="32"/>
      <c r="BK238" s="32"/>
      <c r="BL238" s="32"/>
      <c r="BM238" s="32"/>
      <c r="BN238" s="32"/>
      <c r="BO238" s="32"/>
      <c r="BP238" s="32"/>
      <c r="BQ238" s="32"/>
      <c r="BR238" s="32"/>
      <c r="BS238" s="32"/>
      <c r="BT238" s="33"/>
      <c r="BU238" s="72"/>
      <c r="BV238" s="184">
        <f t="shared" si="325"/>
        <v>0</v>
      </c>
      <c r="BW238" s="81">
        <v>0</v>
      </c>
      <c r="BX238" s="81">
        <v>0</v>
      </c>
    </row>
    <row r="239" spans="2:154" x14ac:dyDescent="0.25">
      <c r="B239" s="223"/>
      <c r="C239" s="215" t="s">
        <v>343</v>
      </c>
      <c r="D239" s="232">
        <v>13305</v>
      </c>
      <c r="E239" s="898"/>
      <c r="F239" s="152"/>
      <c r="G239" s="531">
        <f t="shared" si="327"/>
        <v>0</v>
      </c>
      <c r="H239" s="390">
        <v>0</v>
      </c>
      <c r="I239" s="390">
        <v>0</v>
      </c>
      <c r="J239" s="390">
        <v>0</v>
      </c>
      <c r="K239" s="390" t="s">
        <v>914</v>
      </c>
      <c r="L239" s="390" t="s">
        <v>914</v>
      </c>
      <c r="M239" s="390" t="s">
        <v>914</v>
      </c>
      <c r="N239" s="390" t="s">
        <v>914</v>
      </c>
      <c r="O239" s="390" t="s">
        <v>914</v>
      </c>
      <c r="P239" s="390" t="s">
        <v>914</v>
      </c>
      <c r="Q239" s="390" t="s">
        <v>914</v>
      </c>
      <c r="R239" s="390" t="s">
        <v>914</v>
      </c>
      <c r="S239" s="390" t="s">
        <v>914</v>
      </c>
      <c r="T239" s="390" t="s">
        <v>914</v>
      </c>
      <c r="U239" s="390" t="s">
        <v>914</v>
      </c>
      <c r="V239" s="465" t="s">
        <v>914</v>
      </c>
      <c r="W239" s="486" t="s">
        <v>914</v>
      </c>
      <c r="X239" s="594">
        <f t="shared" si="328"/>
        <v>0</v>
      </c>
      <c r="Y239" s="390">
        <v>0</v>
      </c>
      <c r="Z239" s="390">
        <v>0</v>
      </c>
      <c r="AA239" s="390">
        <v>0</v>
      </c>
      <c r="AB239" s="390" t="s">
        <v>914</v>
      </c>
      <c r="AC239" s="390" t="s">
        <v>914</v>
      </c>
      <c r="AD239" s="390" t="s">
        <v>914</v>
      </c>
      <c r="AE239" s="390" t="s">
        <v>914</v>
      </c>
      <c r="AF239" s="390" t="s">
        <v>914</v>
      </c>
      <c r="AG239" s="390" t="s">
        <v>914</v>
      </c>
      <c r="AH239" s="390" t="s">
        <v>914</v>
      </c>
      <c r="AI239" s="390" t="s">
        <v>914</v>
      </c>
      <c r="AJ239" s="390" t="s">
        <v>914</v>
      </c>
      <c r="AK239" s="390" t="s">
        <v>914</v>
      </c>
      <c r="AL239" s="390" t="s">
        <v>914</v>
      </c>
      <c r="AM239" s="465" t="s">
        <v>914</v>
      </c>
      <c r="AN239" s="519">
        <f t="shared" si="329"/>
        <v>0</v>
      </c>
      <c r="AO239" s="26">
        <v>0</v>
      </c>
      <c r="AP239" s="26">
        <v>0</v>
      </c>
      <c r="AQ239" s="26">
        <v>0</v>
      </c>
      <c r="AR239" s="32"/>
      <c r="AS239" s="32"/>
      <c r="AT239" s="32"/>
      <c r="AU239" s="32"/>
      <c r="AV239" s="32"/>
      <c r="AW239" s="32"/>
      <c r="AX239" s="32"/>
      <c r="AY239" s="32"/>
      <c r="AZ239" s="32"/>
      <c r="BA239" s="32"/>
      <c r="BB239" s="32"/>
      <c r="BC239" s="33"/>
      <c r="BD239" s="114"/>
      <c r="BE239" s="519">
        <f t="shared" si="330"/>
        <v>0</v>
      </c>
      <c r="BF239" s="26">
        <v>0</v>
      </c>
      <c r="BG239" s="26">
        <v>0</v>
      </c>
      <c r="BH239" s="26">
        <v>0</v>
      </c>
      <c r="BI239" s="32"/>
      <c r="BJ239" s="32"/>
      <c r="BK239" s="32"/>
      <c r="BL239" s="32"/>
      <c r="BM239" s="32"/>
      <c r="BN239" s="32"/>
      <c r="BO239" s="32"/>
      <c r="BP239" s="32"/>
      <c r="BQ239" s="32"/>
      <c r="BR239" s="32"/>
      <c r="BS239" s="32"/>
      <c r="BT239" s="33"/>
      <c r="BU239" s="72"/>
      <c r="BV239" s="184">
        <f t="shared" si="325"/>
        <v>0</v>
      </c>
      <c r="BW239" s="81">
        <v>0</v>
      </c>
      <c r="BX239" s="81">
        <v>0</v>
      </c>
    </row>
    <row r="240" spans="2:154" ht="26.25" x14ac:dyDescent="0.25">
      <c r="B240" s="223"/>
      <c r="C240" s="215" t="s">
        <v>368</v>
      </c>
      <c r="D240" s="232" t="str">
        <f>IF('Hlavní činnost'!D240=0,"",'Hlavní činnost'!D240)</f>
        <v/>
      </c>
      <c r="E240" s="898"/>
      <c r="F240" s="152"/>
      <c r="G240" s="531">
        <f t="shared" si="327"/>
        <v>0</v>
      </c>
      <c r="H240" s="390">
        <v>0</v>
      </c>
      <c r="I240" s="390">
        <v>0</v>
      </c>
      <c r="J240" s="390">
        <v>0</v>
      </c>
      <c r="K240" s="390" t="s">
        <v>914</v>
      </c>
      <c r="L240" s="390" t="s">
        <v>914</v>
      </c>
      <c r="M240" s="390" t="s">
        <v>914</v>
      </c>
      <c r="N240" s="390" t="s">
        <v>914</v>
      </c>
      <c r="O240" s="390" t="s">
        <v>914</v>
      </c>
      <c r="P240" s="390" t="s">
        <v>914</v>
      </c>
      <c r="Q240" s="390" t="s">
        <v>914</v>
      </c>
      <c r="R240" s="390" t="s">
        <v>914</v>
      </c>
      <c r="S240" s="390" t="s">
        <v>914</v>
      </c>
      <c r="T240" s="390" t="s">
        <v>914</v>
      </c>
      <c r="U240" s="390" t="s">
        <v>914</v>
      </c>
      <c r="V240" s="465" t="s">
        <v>914</v>
      </c>
      <c r="W240" s="486" t="s">
        <v>914</v>
      </c>
      <c r="X240" s="594">
        <f t="shared" si="328"/>
        <v>0</v>
      </c>
      <c r="Y240" s="390">
        <v>0</v>
      </c>
      <c r="Z240" s="390">
        <v>0</v>
      </c>
      <c r="AA240" s="390">
        <v>0</v>
      </c>
      <c r="AB240" s="390" t="s">
        <v>914</v>
      </c>
      <c r="AC240" s="390" t="s">
        <v>914</v>
      </c>
      <c r="AD240" s="390" t="s">
        <v>914</v>
      </c>
      <c r="AE240" s="390" t="s">
        <v>914</v>
      </c>
      <c r="AF240" s="390" t="s">
        <v>914</v>
      </c>
      <c r="AG240" s="390" t="s">
        <v>914</v>
      </c>
      <c r="AH240" s="390" t="s">
        <v>914</v>
      </c>
      <c r="AI240" s="390" t="s">
        <v>914</v>
      </c>
      <c r="AJ240" s="390" t="s">
        <v>914</v>
      </c>
      <c r="AK240" s="390" t="s">
        <v>914</v>
      </c>
      <c r="AL240" s="390" t="s">
        <v>914</v>
      </c>
      <c r="AM240" s="465" t="s">
        <v>914</v>
      </c>
      <c r="AN240" s="519">
        <f t="shared" si="329"/>
        <v>0</v>
      </c>
      <c r="AO240" s="26">
        <v>0</v>
      </c>
      <c r="AP240" s="26">
        <v>0</v>
      </c>
      <c r="AQ240" s="26">
        <v>0</v>
      </c>
      <c r="AR240" s="32"/>
      <c r="AS240" s="32"/>
      <c r="AT240" s="32"/>
      <c r="AU240" s="32"/>
      <c r="AV240" s="32"/>
      <c r="AW240" s="32"/>
      <c r="AX240" s="32"/>
      <c r="AY240" s="32"/>
      <c r="AZ240" s="32"/>
      <c r="BA240" s="32"/>
      <c r="BB240" s="32"/>
      <c r="BC240" s="33"/>
      <c r="BD240" s="114"/>
      <c r="BE240" s="519">
        <f t="shared" si="330"/>
        <v>0</v>
      </c>
      <c r="BF240" s="26">
        <v>0</v>
      </c>
      <c r="BG240" s="26">
        <v>0</v>
      </c>
      <c r="BH240" s="26">
        <v>0</v>
      </c>
      <c r="BI240" s="32"/>
      <c r="BJ240" s="32"/>
      <c r="BK240" s="32"/>
      <c r="BL240" s="32"/>
      <c r="BM240" s="32"/>
      <c r="BN240" s="32"/>
      <c r="BO240" s="32"/>
      <c r="BP240" s="32"/>
      <c r="BQ240" s="32"/>
      <c r="BR240" s="32"/>
      <c r="BS240" s="32"/>
      <c r="BT240" s="33"/>
      <c r="BU240" s="72"/>
      <c r="BV240" s="184">
        <f t="shared" si="325"/>
        <v>0</v>
      </c>
      <c r="BW240" s="81">
        <v>0</v>
      </c>
      <c r="BX240" s="81">
        <v>0</v>
      </c>
    </row>
    <row r="241" spans="2:154" x14ac:dyDescent="0.25">
      <c r="B241" s="233"/>
      <c r="C241" s="226" t="s">
        <v>24</v>
      </c>
      <c r="D241" s="226"/>
      <c r="E241" s="898"/>
      <c r="F241" s="152"/>
      <c r="G241" s="531">
        <f t="shared" si="327"/>
        <v>0</v>
      </c>
      <c r="H241" s="390">
        <v>0</v>
      </c>
      <c r="I241" s="390">
        <v>0</v>
      </c>
      <c r="J241" s="390">
        <v>0</v>
      </c>
      <c r="K241" s="390" t="s">
        <v>914</v>
      </c>
      <c r="L241" s="390" t="s">
        <v>914</v>
      </c>
      <c r="M241" s="390" t="s">
        <v>914</v>
      </c>
      <c r="N241" s="390" t="s">
        <v>914</v>
      </c>
      <c r="O241" s="390" t="s">
        <v>914</v>
      </c>
      <c r="P241" s="390" t="s">
        <v>914</v>
      </c>
      <c r="Q241" s="390" t="s">
        <v>914</v>
      </c>
      <c r="R241" s="390" t="s">
        <v>914</v>
      </c>
      <c r="S241" s="390" t="s">
        <v>914</v>
      </c>
      <c r="T241" s="390" t="s">
        <v>914</v>
      </c>
      <c r="U241" s="390" t="s">
        <v>914</v>
      </c>
      <c r="V241" s="465" t="s">
        <v>914</v>
      </c>
      <c r="W241" s="486" t="s">
        <v>914</v>
      </c>
      <c r="X241" s="594">
        <f t="shared" si="328"/>
        <v>0</v>
      </c>
      <c r="Y241" s="390">
        <v>0</v>
      </c>
      <c r="Z241" s="390">
        <v>0</v>
      </c>
      <c r="AA241" s="390">
        <v>0</v>
      </c>
      <c r="AB241" s="390" t="s">
        <v>914</v>
      </c>
      <c r="AC241" s="390" t="s">
        <v>914</v>
      </c>
      <c r="AD241" s="390" t="s">
        <v>914</v>
      </c>
      <c r="AE241" s="390" t="s">
        <v>914</v>
      </c>
      <c r="AF241" s="390" t="s">
        <v>914</v>
      </c>
      <c r="AG241" s="390" t="s">
        <v>914</v>
      </c>
      <c r="AH241" s="390" t="s">
        <v>914</v>
      </c>
      <c r="AI241" s="390" t="s">
        <v>914</v>
      </c>
      <c r="AJ241" s="390" t="s">
        <v>914</v>
      </c>
      <c r="AK241" s="390" t="s">
        <v>914</v>
      </c>
      <c r="AL241" s="390" t="s">
        <v>914</v>
      </c>
      <c r="AM241" s="465" t="s">
        <v>914</v>
      </c>
      <c r="AN241" s="519">
        <f t="shared" si="329"/>
        <v>0</v>
      </c>
      <c r="AO241" s="26">
        <v>0</v>
      </c>
      <c r="AP241" s="26">
        <v>0</v>
      </c>
      <c r="AQ241" s="26">
        <v>0</v>
      </c>
      <c r="AR241" s="32"/>
      <c r="AS241" s="32"/>
      <c r="AT241" s="32"/>
      <c r="AU241" s="32"/>
      <c r="AV241" s="32"/>
      <c r="AW241" s="32"/>
      <c r="AX241" s="32"/>
      <c r="AY241" s="32"/>
      <c r="AZ241" s="32"/>
      <c r="BA241" s="32"/>
      <c r="BB241" s="32"/>
      <c r="BC241" s="33"/>
      <c r="BD241" s="114"/>
      <c r="BE241" s="519">
        <f t="shared" si="330"/>
        <v>0</v>
      </c>
      <c r="BF241" s="26">
        <v>0</v>
      </c>
      <c r="BG241" s="26">
        <v>0</v>
      </c>
      <c r="BH241" s="26">
        <v>0</v>
      </c>
      <c r="BI241" s="32"/>
      <c r="BJ241" s="32"/>
      <c r="BK241" s="32"/>
      <c r="BL241" s="32"/>
      <c r="BM241" s="32"/>
      <c r="BN241" s="32"/>
      <c r="BO241" s="32"/>
      <c r="BP241" s="32"/>
      <c r="BQ241" s="32"/>
      <c r="BR241" s="32"/>
      <c r="BS241" s="32"/>
      <c r="BT241" s="33"/>
      <c r="BU241" s="72"/>
      <c r="BV241" s="184">
        <f t="shared" si="325"/>
        <v>0</v>
      </c>
      <c r="BW241" s="81">
        <v>0</v>
      </c>
      <c r="BX241" s="81">
        <v>0</v>
      </c>
    </row>
    <row r="242" spans="2:154" x14ac:dyDescent="0.25">
      <c r="B242" s="233" t="s">
        <v>318</v>
      </c>
      <c r="C242" s="227" t="s">
        <v>25</v>
      </c>
      <c r="D242" s="227"/>
      <c r="E242" s="898"/>
      <c r="F242" s="228" t="s">
        <v>365</v>
      </c>
      <c r="G242" s="527">
        <f t="shared" si="327"/>
        <v>0</v>
      </c>
      <c r="H242" s="390">
        <v>0</v>
      </c>
      <c r="I242" s="390">
        <v>0</v>
      </c>
      <c r="J242" s="390">
        <v>0</v>
      </c>
      <c r="K242" s="390" t="s">
        <v>914</v>
      </c>
      <c r="L242" s="390" t="s">
        <v>914</v>
      </c>
      <c r="M242" s="390" t="s">
        <v>914</v>
      </c>
      <c r="N242" s="390" t="s">
        <v>914</v>
      </c>
      <c r="O242" s="390" t="s">
        <v>914</v>
      </c>
      <c r="P242" s="390" t="s">
        <v>914</v>
      </c>
      <c r="Q242" s="390" t="s">
        <v>914</v>
      </c>
      <c r="R242" s="390" t="s">
        <v>914</v>
      </c>
      <c r="S242" s="390" t="s">
        <v>914</v>
      </c>
      <c r="T242" s="390" t="s">
        <v>914</v>
      </c>
      <c r="U242" s="390" t="s">
        <v>914</v>
      </c>
      <c r="V242" s="465" t="s">
        <v>914</v>
      </c>
      <c r="W242" s="486" t="s">
        <v>914</v>
      </c>
      <c r="X242" s="588">
        <f t="shared" si="328"/>
        <v>0</v>
      </c>
      <c r="Y242" s="390">
        <v>0</v>
      </c>
      <c r="Z242" s="390">
        <v>0</v>
      </c>
      <c r="AA242" s="390">
        <v>0</v>
      </c>
      <c r="AB242" s="390" t="s">
        <v>914</v>
      </c>
      <c r="AC242" s="390" t="s">
        <v>914</v>
      </c>
      <c r="AD242" s="390" t="s">
        <v>914</v>
      </c>
      <c r="AE242" s="390" t="s">
        <v>914</v>
      </c>
      <c r="AF242" s="390" t="s">
        <v>914</v>
      </c>
      <c r="AG242" s="390" t="s">
        <v>914</v>
      </c>
      <c r="AH242" s="390" t="s">
        <v>914</v>
      </c>
      <c r="AI242" s="390" t="s">
        <v>914</v>
      </c>
      <c r="AJ242" s="390" t="s">
        <v>914</v>
      </c>
      <c r="AK242" s="390" t="s">
        <v>914</v>
      </c>
      <c r="AL242" s="390" t="s">
        <v>914</v>
      </c>
      <c r="AM242" s="465" t="s">
        <v>914</v>
      </c>
      <c r="AN242" s="518">
        <f t="shared" si="329"/>
        <v>0</v>
      </c>
      <c r="AO242" s="26">
        <v>0</v>
      </c>
      <c r="AP242" s="26">
        <v>0</v>
      </c>
      <c r="AQ242" s="26">
        <v>0</v>
      </c>
      <c r="AR242" s="29"/>
      <c r="AS242" s="29"/>
      <c r="AT242" s="29"/>
      <c r="AU242" s="29"/>
      <c r="AV242" s="29"/>
      <c r="AW242" s="29"/>
      <c r="AX242" s="29"/>
      <c r="AY242" s="29"/>
      <c r="AZ242" s="29"/>
      <c r="BA242" s="29"/>
      <c r="BB242" s="29"/>
      <c r="BC242" s="30"/>
      <c r="BD242" s="114"/>
      <c r="BE242" s="518">
        <f t="shared" si="330"/>
        <v>0</v>
      </c>
      <c r="BF242" s="26">
        <v>0</v>
      </c>
      <c r="BG242" s="26">
        <v>0</v>
      </c>
      <c r="BH242" s="26">
        <v>0</v>
      </c>
      <c r="BI242" s="29"/>
      <c r="BJ242" s="29"/>
      <c r="BK242" s="29"/>
      <c r="BL242" s="29"/>
      <c r="BM242" s="29"/>
      <c r="BN242" s="29"/>
      <c r="BO242" s="29"/>
      <c r="BP242" s="29"/>
      <c r="BQ242" s="29"/>
      <c r="BR242" s="29"/>
      <c r="BS242" s="29"/>
      <c r="BT242" s="30"/>
      <c r="BU242" s="71"/>
      <c r="BV242" s="186">
        <f t="shared" si="325"/>
        <v>0</v>
      </c>
      <c r="BW242" s="81">
        <v>0</v>
      </c>
      <c r="BX242" s="81">
        <v>0</v>
      </c>
    </row>
    <row r="243" spans="2:154" ht="16.5" customHeight="1" x14ac:dyDescent="0.25">
      <c r="B243" s="233" t="s">
        <v>319</v>
      </c>
      <c r="C243" s="227" t="s">
        <v>26</v>
      </c>
      <c r="D243" s="234"/>
      <c r="E243" s="970"/>
      <c r="F243" s="228" t="s">
        <v>367</v>
      </c>
      <c r="G243" s="527">
        <f t="shared" si="327"/>
        <v>0</v>
      </c>
      <c r="H243" s="390">
        <v>0</v>
      </c>
      <c r="I243" s="390">
        <v>0</v>
      </c>
      <c r="J243" s="390">
        <v>0</v>
      </c>
      <c r="K243" s="390" t="s">
        <v>914</v>
      </c>
      <c r="L243" s="390" t="s">
        <v>914</v>
      </c>
      <c r="M243" s="390" t="s">
        <v>914</v>
      </c>
      <c r="N243" s="390" t="s">
        <v>914</v>
      </c>
      <c r="O243" s="390" t="s">
        <v>914</v>
      </c>
      <c r="P243" s="390" t="s">
        <v>914</v>
      </c>
      <c r="Q243" s="390" t="s">
        <v>914</v>
      </c>
      <c r="R243" s="390" t="s">
        <v>914</v>
      </c>
      <c r="S243" s="390" t="s">
        <v>914</v>
      </c>
      <c r="T243" s="390" t="s">
        <v>914</v>
      </c>
      <c r="U243" s="390" t="s">
        <v>914</v>
      </c>
      <c r="V243" s="465" t="s">
        <v>914</v>
      </c>
      <c r="W243" s="486" t="s">
        <v>914</v>
      </c>
      <c r="X243" s="588">
        <f t="shared" si="328"/>
        <v>0</v>
      </c>
      <c r="Y243" s="390">
        <v>0</v>
      </c>
      <c r="Z243" s="390">
        <v>0</v>
      </c>
      <c r="AA243" s="390">
        <v>0</v>
      </c>
      <c r="AB243" s="390" t="s">
        <v>914</v>
      </c>
      <c r="AC243" s="390" t="s">
        <v>914</v>
      </c>
      <c r="AD243" s="390" t="s">
        <v>914</v>
      </c>
      <c r="AE243" s="390" t="s">
        <v>914</v>
      </c>
      <c r="AF243" s="390" t="s">
        <v>914</v>
      </c>
      <c r="AG243" s="390" t="s">
        <v>914</v>
      </c>
      <c r="AH243" s="390" t="s">
        <v>914</v>
      </c>
      <c r="AI243" s="390" t="s">
        <v>914</v>
      </c>
      <c r="AJ243" s="390" t="s">
        <v>914</v>
      </c>
      <c r="AK243" s="390" t="s">
        <v>914</v>
      </c>
      <c r="AL243" s="390" t="s">
        <v>914</v>
      </c>
      <c r="AM243" s="465" t="s">
        <v>914</v>
      </c>
      <c r="AN243" s="518">
        <f t="shared" si="329"/>
        <v>0</v>
      </c>
      <c r="AO243" s="26">
        <v>0</v>
      </c>
      <c r="AP243" s="26">
        <v>0</v>
      </c>
      <c r="AQ243" s="26">
        <v>0</v>
      </c>
      <c r="AR243" s="29"/>
      <c r="AS243" s="29"/>
      <c r="AT243" s="29"/>
      <c r="AU243" s="29"/>
      <c r="AV243" s="29"/>
      <c r="AW243" s="29"/>
      <c r="AX243" s="29"/>
      <c r="AY243" s="29"/>
      <c r="AZ243" s="29"/>
      <c r="BA243" s="29"/>
      <c r="BB243" s="29"/>
      <c r="BC243" s="30"/>
      <c r="BD243" s="114"/>
      <c r="BE243" s="518">
        <f t="shared" si="330"/>
        <v>0</v>
      </c>
      <c r="BF243" s="26">
        <v>0</v>
      </c>
      <c r="BG243" s="26">
        <v>0</v>
      </c>
      <c r="BH243" s="26">
        <v>0</v>
      </c>
      <c r="BI243" s="29"/>
      <c r="BJ243" s="29"/>
      <c r="BK243" s="29"/>
      <c r="BL243" s="29"/>
      <c r="BM243" s="29"/>
      <c r="BN243" s="29"/>
      <c r="BO243" s="29"/>
      <c r="BP243" s="29"/>
      <c r="BQ243" s="29"/>
      <c r="BR243" s="29"/>
      <c r="BS243" s="29"/>
      <c r="BT243" s="30"/>
      <c r="BU243" s="71"/>
      <c r="BV243" s="186">
        <f t="shared" si="325"/>
        <v>0</v>
      </c>
      <c r="BW243" s="81">
        <v>0</v>
      </c>
      <c r="BX243" s="81">
        <v>0</v>
      </c>
    </row>
    <row r="244" spans="2:154" ht="16.5" customHeight="1" x14ac:dyDescent="0.25">
      <c r="B244" s="945" t="s">
        <v>27</v>
      </c>
      <c r="C244" s="946"/>
      <c r="D244" s="507"/>
      <c r="E244" s="4"/>
      <c r="F244" s="1"/>
      <c r="G244" s="87">
        <f t="shared" ref="G244:BT244" si="340">G157-G10+G153</f>
        <v>31978.079999999958</v>
      </c>
      <c r="H244" s="85">
        <f t="shared" si="340"/>
        <v>21839.179999999935</v>
      </c>
      <c r="I244" s="85">
        <f t="shared" si="340"/>
        <v>8609.18</v>
      </c>
      <c r="J244" s="85">
        <f t="shared" si="340"/>
        <v>1529.7199999999998</v>
      </c>
      <c r="K244" s="85">
        <f t="shared" si="340"/>
        <v>0</v>
      </c>
      <c r="L244" s="85">
        <f t="shared" si="340"/>
        <v>0</v>
      </c>
      <c r="M244" s="85">
        <f t="shared" ref="M244:T244" si="341">M157-M10+M153</f>
        <v>0</v>
      </c>
      <c r="N244" s="85">
        <f t="shared" si="341"/>
        <v>0</v>
      </c>
      <c r="O244" s="85">
        <f t="shared" si="341"/>
        <v>0</v>
      </c>
      <c r="P244" s="85">
        <f t="shared" si="341"/>
        <v>0</v>
      </c>
      <c r="Q244" s="85">
        <f t="shared" si="341"/>
        <v>0</v>
      </c>
      <c r="R244" s="85">
        <f t="shared" si="341"/>
        <v>0</v>
      </c>
      <c r="S244" s="85">
        <f t="shared" si="341"/>
        <v>0</v>
      </c>
      <c r="T244" s="85">
        <f t="shared" si="341"/>
        <v>0</v>
      </c>
      <c r="U244" s="85">
        <f t="shared" si="340"/>
        <v>0</v>
      </c>
      <c r="V244" s="90">
        <f t="shared" si="340"/>
        <v>0</v>
      </c>
      <c r="W244" s="90">
        <f t="shared" ref="W244" si="342">W157-W10+W153</f>
        <v>0</v>
      </c>
      <c r="X244" s="466">
        <f t="shared" ref="X244" si="343">X157-X10+X153</f>
        <v>38000</v>
      </c>
      <c r="Y244" s="85">
        <f t="shared" ref="Y244:AM244" si="344">Y157-Y10+Y153</f>
        <v>21000</v>
      </c>
      <c r="Z244" s="85">
        <f t="shared" si="344"/>
        <v>16000</v>
      </c>
      <c r="AA244" s="85">
        <f t="shared" si="344"/>
        <v>1000</v>
      </c>
      <c r="AB244" s="85">
        <f t="shared" ref="AB244:AI244" si="345">AB157-AB10+AB153</f>
        <v>0</v>
      </c>
      <c r="AC244" s="85">
        <f t="shared" si="345"/>
        <v>0</v>
      </c>
      <c r="AD244" s="85">
        <f t="shared" si="345"/>
        <v>0</v>
      </c>
      <c r="AE244" s="85">
        <f t="shared" si="345"/>
        <v>0</v>
      </c>
      <c r="AF244" s="85">
        <f t="shared" si="345"/>
        <v>0</v>
      </c>
      <c r="AG244" s="85">
        <f t="shared" si="345"/>
        <v>0</v>
      </c>
      <c r="AH244" s="85">
        <f t="shared" si="345"/>
        <v>0</v>
      </c>
      <c r="AI244" s="85">
        <f t="shared" si="345"/>
        <v>0</v>
      </c>
      <c r="AJ244" s="85">
        <f t="shared" si="344"/>
        <v>0</v>
      </c>
      <c r="AK244" s="85">
        <f t="shared" si="344"/>
        <v>0</v>
      </c>
      <c r="AL244" s="85">
        <f t="shared" si="344"/>
        <v>0</v>
      </c>
      <c r="AM244" s="90">
        <f t="shared" si="344"/>
        <v>0</v>
      </c>
      <c r="AN244" s="21">
        <f t="shared" ref="AN244:BC244" si="346">AN157-AN10+AN153</f>
        <v>39000</v>
      </c>
      <c r="AO244" s="22">
        <f t="shared" si="346"/>
        <v>22000</v>
      </c>
      <c r="AP244" s="22">
        <f t="shared" si="346"/>
        <v>16000</v>
      </c>
      <c r="AQ244" s="22">
        <f t="shared" si="346"/>
        <v>1000</v>
      </c>
      <c r="AR244" s="22">
        <f t="shared" si="346"/>
        <v>0</v>
      </c>
      <c r="AS244" s="22">
        <f t="shared" ref="AS244:AZ244" si="347">AS157-AS10+AS153</f>
        <v>0</v>
      </c>
      <c r="AT244" s="22">
        <f t="shared" si="347"/>
        <v>0</v>
      </c>
      <c r="AU244" s="22">
        <f t="shared" si="347"/>
        <v>0</v>
      </c>
      <c r="AV244" s="22">
        <f t="shared" si="347"/>
        <v>0</v>
      </c>
      <c r="AW244" s="22">
        <f t="shared" si="347"/>
        <v>0</v>
      </c>
      <c r="AX244" s="22">
        <f t="shared" si="347"/>
        <v>0</v>
      </c>
      <c r="AY244" s="22">
        <f t="shared" si="347"/>
        <v>0</v>
      </c>
      <c r="AZ244" s="22">
        <f t="shared" si="347"/>
        <v>0</v>
      </c>
      <c r="BA244" s="22">
        <f t="shared" si="346"/>
        <v>0</v>
      </c>
      <c r="BB244" s="22">
        <f t="shared" si="346"/>
        <v>0</v>
      </c>
      <c r="BC244" s="23">
        <f t="shared" si="346"/>
        <v>0</v>
      </c>
      <c r="BD244" s="91"/>
      <c r="BE244" s="21">
        <f t="shared" si="340"/>
        <v>44000</v>
      </c>
      <c r="BF244" s="22">
        <f t="shared" si="340"/>
        <v>23000</v>
      </c>
      <c r="BG244" s="22">
        <f t="shared" si="340"/>
        <v>20000</v>
      </c>
      <c r="BH244" s="22">
        <f t="shared" si="340"/>
        <v>1000</v>
      </c>
      <c r="BI244" s="22">
        <f t="shared" si="340"/>
        <v>0</v>
      </c>
      <c r="BJ244" s="22">
        <f t="shared" ref="BJ244:BQ244" si="348">BJ157-BJ10+BJ153</f>
        <v>0</v>
      </c>
      <c r="BK244" s="22">
        <f t="shared" si="348"/>
        <v>0</v>
      </c>
      <c r="BL244" s="22">
        <f t="shared" si="348"/>
        <v>0</v>
      </c>
      <c r="BM244" s="22">
        <f t="shared" si="348"/>
        <v>0</v>
      </c>
      <c r="BN244" s="22">
        <f t="shared" si="348"/>
        <v>0</v>
      </c>
      <c r="BO244" s="22">
        <f t="shared" si="348"/>
        <v>0</v>
      </c>
      <c r="BP244" s="22">
        <f t="shared" si="348"/>
        <v>0</v>
      </c>
      <c r="BQ244" s="22">
        <f t="shared" si="348"/>
        <v>0</v>
      </c>
      <c r="BR244" s="22">
        <f t="shared" si="340"/>
        <v>0</v>
      </c>
      <c r="BS244" s="22">
        <f t="shared" si="340"/>
        <v>0</v>
      </c>
      <c r="BT244" s="23">
        <f t="shared" si="340"/>
        <v>0</v>
      </c>
      <c r="BU244" s="69"/>
      <c r="BV244" s="25">
        <f t="shared" si="325"/>
        <v>12021.920000000042</v>
      </c>
      <c r="BW244" s="79">
        <f t="shared" ref="BW244:BX244" si="349">BW157-BW10+BW153</f>
        <v>44000</v>
      </c>
      <c r="BX244" s="80">
        <f t="shared" si="349"/>
        <v>44000</v>
      </c>
    </row>
    <row r="245" spans="2:154" ht="30.75" customHeight="1" x14ac:dyDescent="0.25">
      <c r="B245" s="967" t="s">
        <v>28</v>
      </c>
      <c r="C245" s="968"/>
      <c r="D245" s="508"/>
      <c r="E245" s="452"/>
      <c r="F245" s="453"/>
      <c r="G245" s="454">
        <f t="shared" ref="G245:BT245" si="350">G157-G10</f>
        <v>31978.079999999958</v>
      </c>
      <c r="H245" s="455">
        <f t="shared" si="350"/>
        <v>21839.179999999935</v>
      </c>
      <c r="I245" s="455">
        <f t="shared" si="350"/>
        <v>8609.18</v>
      </c>
      <c r="J245" s="455">
        <f t="shared" si="350"/>
        <v>1529.7199999999998</v>
      </c>
      <c r="K245" s="455">
        <f t="shared" si="350"/>
        <v>0</v>
      </c>
      <c r="L245" s="455">
        <f t="shared" si="350"/>
        <v>0</v>
      </c>
      <c r="M245" s="455">
        <f t="shared" ref="M245:T245" si="351">M157-M10</f>
        <v>0</v>
      </c>
      <c r="N245" s="455">
        <f t="shared" si="351"/>
        <v>0</v>
      </c>
      <c r="O245" s="455">
        <f t="shared" si="351"/>
        <v>0</v>
      </c>
      <c r="P245" s="455">
        <f t="shared" si="351"/>
        <v>0</v>
      </c>
      <c r="Q245" s="455">
        <f t="shared" si="351"/>
        <v>0</v>
      </c>
      <c r="R245" s="455">
        <f t="shared" si="351"/>
        <v>0</v>
      </c>
      <c r="S245" s="455">
        <f t="shared" si="351"/>
        <v>0</v>
      </c>
      <c r="T245" s="455">
        <f t="shared" si="351"/>
        <v>0</v>
      </c>
      <c r="U245" s="455">
        <f t="shared" si="350"/>
        <v>0</v>
      </c>
      <c r="V245" s="456">
        <f t="shared" si="350"/>
        <v>0</v>
      </c>
      <c r="W245" s="456">
        <f t="shared" ref="W245" si="352">W157-W10</f>
        <v>0</v>
      </c>
      <c r="X245" s="470">
        <f t="shared" ref="X245" si="353">X157-X10</f>
        <v>38000</v>
      </c>
      <c r="Y245" s="455">
        <f t="shared" ref="Y245:AM245" si="354">Y157-Y10</f>
        <v>21000</v>
      </c>
      <c r="Z245" s="455">
        <f t="shared" si="354"/>
        <v>16000</v>
      </c>
      <c r="AA245" s="455">
        <f t="shared" si="354"/>
        <v>1000</v>
      </c>
      <c r="AB245" s="455">
        <f t="shared" ref="AB245:AI245" si="355">AB157-AB10</f>
        <v>0</v>
      </c>
      <c r="AC245" s="455">
        <f t="shared" si="355"/>
        <v>0</v>
      </c>
      <c r="AD245" s="455">
        <f t="shared" si="355"/>
        <v>0</v>
      </c>
      <c r="AE245" s="455">
        <f t="shared" si="355"/>
        <v>0</v>
      </c>
      <c r="AF245" s="455">
        <f t="shared" si="355"/>
        <v>0</v>
      </c>
      <c r="AG245" s="455">
        <f t="shared" si="355"/>
        <v>0</v>
      </c>
      <c r="AH245" s="455">
        <f t="shared" si="355"/>
        <v>0</v>
      </c>
      <c r="AI245" s="455">
        <f t="shared" si="355"/>
        <v>0</v>
      </c>
      <c r="AJ245" s="455">
        <f t="shared" si="354"/>
        <v>0</v>
      </c>
      <c r="AK245" s="455">
        <f t="shared" si="354"/>
        <v>0</v>
      </c>
      <c r="AL245" s="455">
        <f t="shared" si="354"/>
        <v>0</v>
      </c>
      <c r="AM245" s="456">
        <f t="shared" si="354"/>
        <v>0</v>
      </c>
      <c r="AN245" s="458">
        <f t="shared" ref="AN245:BC245" si="356">AN157-AN10</f>
        <v>39000</v>
      </c>
      <c r="AO245" s="459">
        <f t="shared" si="356"/>
        <v>22000</v>
      </c>
      <c r="AP245" s="459">
        <f t="shared" si="356"/>
        <v>16000</v>
      </c>
      <c r="AQ245" s="459">
        <f t="shared" si="356"/>
        <v>1000</v>
      </c>
      <c r="AR245" s="459">
        <f t="shared" si="356"/>
        <v>0</v>
      </c>
      <c r="AS245" s="459">
        <f t="shared" ref="AS245:AZ245" si="357">AS157-AS10</f>
        <v>0</v>
      </c>
      <c r="AT245" s="459">
        <f t="shared" si="357"/>
        <v>0</v>
      </c>
      <c r="AU245" s="459">
        <f t="shared" si="357"/>
        <v>0</v>
      </c>
      <c r="AV245" s="459">
        <f t="shared" si="357"/>
        <v>0</v>
      </c>
      <c r="AW245" s="459">
        <f t="shared" si="357"/>
        <v>0</v>
      </c>
      <c r="AX245" s="459">
        <f t="shared" si="357"/>
        <v>0</v>
      </c>
      <c r="AY245" s="459">
        <f t="shared" si="357"/>
        <v>0</v>
      </c>
      <c r="AZ245" s="459">
        <f t="shared" si="357"/>
        <v>0</v>
      </c>
      <c r="BA245" s="459">
        <f t="shared" si="356"/>
        <v>0</v>
      </c>
      <c r="BB245" s="459">
        <f t="shared" si="356"/>
        <v>0</v>
      </c>
      <c r="BC245" s="460">
        <f t="shared" si="356"/>
        <v>0</v>
      </c>
      <c r="BD245" s="457"/>
      <c r="BE245" s="458">
        <f t="shared" si="350"/>
        <v>44000</v>
      </c>
      <c r="BF245" s="459">
        <f t="shared" si="350"/>
        <v>23000</v>
      </c>
      <c r="BG245" s="459">
        <f t="shared" si="350"/>
        <v>20000</v>
      </c>
      <c r="BH245" s="459">
        <f t="shared" si="350"/>
        <v>1000</v>
      </c>
      <c r="BI245" s="459">
        <f t="shared" si="350"/>
        <v>0</v>
      </c>
      <c r="BJ245" s="459">
        <f t="shared" ref="BJ245:BQ245" si="358">BJ157-BJ10</f>
        <v>0</v>
      </c>
      <c r="BK245" s="459">
        <f t="shared" si="358"/>
        <v>0</v>
      </c>
      <c r="BL245" s="459">
        <f t="shared" si="358"/>
        <v>0</v>
      </c>
      <c r="BM245" s="459">
        <f t="shared" si="358"/>
        <v>0</v>
      </c>
      <c r="BN245" s="459">
        <f t="shared" si="358"/>
        <v>0</v>
      </c>
      <c r="BO245" s="459">
        <f t="shared" si="358"/>
        <v>0</v>
      </c>
      <c r="BP245" s="459">
        <f t="shared" si="358"/>
        <v>0</v>
      </c>
      <c r="BQ245" s="459">
        <f t="shared" si="358"/>
        <v>0</v>
      </c>
      <c r="BR245" s="459">
        <f t="shared" si="350"/>
        <v>0</v>
      </c>
      <c r="BS245" s="459">
        <f t="shared" si="350"/>
        <v>0</v>
      </c>
      <c r="BT245" s="460">
        <f t="shared" si="350"/>
        <v>0</v>
      </c>
      <c r="BU245" s="461"/>
      <c r="BV245" s="462">
        <f t="shared" si="325"/>
        <v>12021.920000000042</v>
      </c>
      <c r="BW245" s="463">
        <f t="shared" ref="BW245:BX245" si="359">BW157-BW10</f>
        <v>44000</v>
      </c>
      <c r="BX245" s="464">
        <f t="shared" si="359"/>
        <v>44000</v>
      </c>
    </row>
    <row r="246" spans="2:154" ht="22.5" customHeight="1" thickBot="1" x14ac:dyDescent="0.3">
      <c r="B246" s="433" t="s">
        <v>371</v>
      </c>
      <c r="C246" s="434" t="s">
        <v>370</v>
      </c>
      <c r="D246" s="434"/>
      <c r="E246" s="435"/>
      <c r="F246" s="436"/>
      <c r="G246" s="439">
        <f>SUM(H246:W246)</f>
        <v>0.3679</v>
      </c>
      <c r="H246" s="437">
        <v>0.36</v>
      </c>
      <c r="I246" s="437">
        <v>7.9000000000000008E-3</v>
      </c>
      <c r="J246" s="437">
        <v>0</v>
      </c>
      <c r="K246" s="437" t="s">
        <v>914</v>
      </c>
      <c r="L246" s="437" t="s">
        <v>914</v>
      </c>
      <c r="M246" s="437" t="s">
        <v>914</v>
      </c>
      <c r="N246" s="437" t="s">
        <v>914</v>
      </c>
      <c r="O246" s="437" t="s">
        <v>914</v>
      </c>
      <c r="P246" s="437" t="s">
        <v>914</v>
      </c>
      <c r="Q246" s="437" t="s">
        <v>914</v>
      </c>
      <c r="R246" s="437" t="s">
        <v>914</v>
      </c>
      <c r="S246" s="437" t="s">
        <v>914</v>
      </c>
      <c r="T246" s="437" t="s">
        <v>914</v>
      </c>
      <c r="U246" s="437" t="s">
        <v>914</v>
      </c>
      <c r="V246" s="438" t="s">
        <v>914</v>
      </c>
      <c r="W246" s="437" t="s">
        <v>914</v>
      </c>
      <c r="X246" s="439">
        <f>SUM(Y246:AM246)</f>
        <v>0</v>
      </c>
      <c r="Y246" s="437" t="s">
        <v>914</v>
      </c>
      <c r="Z246" s="437" t="s">
        <v>914</v>
      </c>
      <c r="AA246" s="437" t="s">
        <v>914</v>
      </c>
      <c r="AB246" s="437" t="s">
        <v>914</v>
      </c>
      <c r="AC246" s="437" t="s">
        <v>914</v>
      </c>
      <c r="AD246" s="437" t="s">
        <v>914</v>
      </c>
      <c r="AE246" s="437" t="s">
        <v>914</v>
      </c>
      <c r="AF246" s="437" t="s">
        <v>914</v>
      </c>
      <c r="AG246" s="437" t="s">
        <v>914</v>
      </c>
      <c r="AH246" s="437" t="s">
        <v>914</v>
      </c>
      <c r="AI246" s="437" t="s">
        <v>914</v>
      </c>
      <c r="AJ246" s="437" t="s">
        <v>914</v>
      </c>
      <c r="AK246" s="437" t="s">
        <v>914</v>
      </c>
      <c r="AL246" s="437" t="s">
        <v>914</v>
      </c>
      <c r="AM246" s="438" t="s">
        <v>914</v>
      </c>
      <c r="AN246" s="440">
        <f>SUM(AO246:BC246)</f>
        <v>0.37</v>
      </c>
      <c r="AO246" s="441">
        <v>0.36</v>
      </c>
      <c r="AP246" s="441">
        <v>0.01</v>
      </c>
      <c r="AQ246" s="441">
        <v>0</v>
      </c>
      <c r="AR246" s="441"/>
      <c r="AS246" s="441"/>
      <c r="AT246" s="441"/>
      <c r="AU246" s="441"/>
      <c r="AV246" s="441"/>
      <c r="AW246" s="441"/>
      <c r="AX246" s="441"/>
      <c r="AY246" s="441"/>
      <c r="AZ246" s="441"/>
      <c r="BA246" s="441"/>
      <c r="BB246" s="441"/>
      <c r="BC246" s="442"/>
      <c r="BD246" s="400"/>
      <c r="BE246" s="443">
        <f>SUM(BF246:BT246)</f>
        <v>0.37</v>
      </c>
      <c r="BF246" s="444">
        <v>0.36</v>
      </c>
      <c r="BG246" s="444">
        <v>0.01</v>
      </c>
      <c r="BH246" s="444">
        <v>0</v>
      </c>
      <c r="BI246" s="444"/>
      <c r="BJ246" s="444"/>
      <c r="BK246" s="444"/>
      <c r="BL246" s="444"/>
      <c r="BM246" s="444"/>
      <c r="BN246" s="444"/>
      <c r="BO246" s="444"/>
      <c r="BP246" s="444"/>
      <c r="BQ246" s="444"/>
      <c r="BR246" s="444"/>
      <c r="BS246" s="444"/>
      <c r="BT246" s="442"/>
      <c r="BU246" s="445"/>
      <c r="BV246" s="446">
        <f t="shared" si="325"/>
        <v>2.0999999999999908E-3</v>
      </c>
      <c r="BW246" s="447">
        <v>0.37</v>
      </c>
      <c r="BX246" s="448">
        <v>0.37</v>
      </c>
      <c r="BY246" s="53"/>
      <c r="BZ246" s="53"/>
      <c r="CA246" s="53"/>
      <c r="CB246" s="53"/>
      <c r="CC246" s="53"/>
      <c r="CD246" s="53"/>
      <c r="CE246" s="53"/>
      <c r="CF246" s="53"/>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row>
    <row r="247" spans="2:154" s="100" customFormat="1" ht="27.75" customHeight="1" thickTop="1" x14ac:dyDescent="0.25">
      <c r="B247" s="754" t="s">
        <v>442</v>
      </c>
      <c r="C247" s="858" t="s">
        <v>858</v>
      </c>
      <c r="D247" s="859"/>
      <c r="E247" s="859"/>
      <c r="F247" s="859"/>
      <c r="G247" s="746"/>
      <c r="H247" s="631"/>
      <c r="I247" s="752"/>
      <c r="J247" s="752"/>
      <c r="K247" s="752"/>
      <c r="L247" s="752"/>
      <c r="M247" s="752"/>
      <c r="N247" s="752"/>
      <c r="O247" s="752"/>
      <c r="P247" s="752"/>
      <c r="Q247" s="752"/>
      <c r="R247" s="752"/>
      <c r="S247" s="752"/>
      <c r="T247" s="752"/>
      <c r="U247" s="752"/>
      <c r="V247" s="752"/>
      <c r="W247" s="751"/>
      <c r="X247" s="750"/>
      <c r="Y247" s="631"/>
      <c r="Z247" s="750"/>
      <c r="AA247" s="750"/>
      <c r="AB247" s="750"/>
      <c r="AC247" s="750"/>
      <c r="AD247" s="750"/>
      <c r="AE247" s="751"/>
      <c r="AF247" s="750"/>
      <c r="AG247" s="750"/>
      <c r="AH247" s="750"/>
      <c r="AI247" s="750"/>
      <c r="AJ247" s="750"/>
      <c r="AK247" s="750"/>
      <c r="AL247" s="750"/>
      <c r="AM247" s="752"/>
      <c r="AN247" s="751"/>
      <c r="AO247" s="750"/>
      <c r="AP247" s="750"/>
      <c r="AQ247" s="753"/>
      <c r="AR247" s="753"/>
      <c r="AS247" s="753"/>
      <c r="AT247" s="753"/>
      <c r="AU247" s="753"/>
      <c r="AV247" s="753"/>
      <c r="AW247" s="753"/>
      <c r="AX247" s="753"/>
      <c r="AY247" s="753"/>
      <c r="AZ247" s="753"/>
      <c r="BA247" s="753"/>
      <c r="BB247" s="753"/>
      <c r="BC247" s="753"/>
      <c r="BD247" s="753"/>
      <c r="BE247" s="753"/>
      <c r="BF247" s="753"/>
      <c r="BG247" s="753"/>
      <c r="BH247" s="753"/>
      <c r="BI247" s="753"/>
      <c r="BJ247" s="753"/>
      <c r="BK247" s="753"/>
      <c r="BL247" s="753"/>
      <c r="BM247" s="753"/>
      <c r="BN247" s="753"/>
      <c r="BO247" s="753"/>
      <c r="BP247" s="753"/>
      <c r="BQ247" s="753"/>
      <c r="BR247" s="753"/>
      <c r="BS247" s="753"/>
      <c r="BT247" s="753"/>
      <c r="BU247" s="753"/>
      <c r="BV247" s="753"/>
      <c r="BW247" s="753"/>
      <c r="BX247" s="755"/>
      <c r="BY247" s="16"/>
      <c r="BZ247" s="16"/>
      <c r="CA247" s="16"/>
      <c r="CB247" s="16"/>
      <c r="CC247" s="16"/>
      <c r="CD247" s="16"/>
      <c r="CE247" s="16"/>
      <c r="CF247" s="16"/>
      <c r="CG247" s="16"/>
      <c r="CH247" s="16"/>
      <c r="CI247" s="16"/>
      <c r="CJ247" s="16"/>
      <c r="CK247" s="16"/>
      <c r="CL247" s="16"/>
      <c r="CM247" s="16"/>
      <c r="CN247" s="16"/>
      <c r="CO247" s="16"/>
      <c r="CP247" s="16"/>
      <c r="CQ247" s="16"/>
      <c r="CR247" s="16"/>
      <c r="CS247" s="16"/>
      <c r="CT247" s="16"/>
      <c r="CU247" s="16"/>
      <c r="CV247" s="16"/>
      <c r="CW247" s="16"/>
      <c r="CX247" s="16"/>
      <c r="CY247" s="16"/>
      <c r="CZ247" s="16"/>
    </row>
    <row r="248" spans="2:154" s="100" customFormat="1" ht="27" customHeight="1" x14ac:dyDescent="0.25">
      <c r="B248" s="630"/>
      <c r="C248" s="860" t="s">
        <v>859</v>
      </c>
      <c r="D248" s="951"/>
      <c r="E248" s="951"/>
      <c r="F248" s="951"/>
      <c r="G248" s="747"/>
      <c r="H248" s="631"/>
      <c r="I248" s="631"/>
      <c r="J248" s="631"/>
      <c r="K248" s="631"/>
      <c r="L248" s="631"/>
      <c r="M248" s="631"/>
      <c r="N248" s="631"/>
      <c r="O248" s="631"/>
      <c r="P248" s="631"/>
      <c r="Q248" s="631"/>
      <c r="R248" s="631"/>
      <c r="S248" s="631"/>
      <c r="T248" s="631"/>
      <c r="U248" s="631"/>
      <c r="V248" s="631"/>
      <c r="W248" s="632"/>
      <c r="X248" s="748"/>
      <c r="Y248" s="631"/>
      <c r="Z248" s="748"/>
      <c r="AA248" s="748"/>
      <c r="AB248" s="748"/>
      <c r="AC248" s="748"/>
      <c r="AD248" s="748"/>
      <c r="AE248" s="632"/>
      <c r="AF248" s="748"/>
      <c r="AG248" s="748"/>
      <c r="AH248" s="748"/>
      <c r="AI248" s="748"/>
      <c r="AJ248" s="748"/>
      <c r="AK248" s="748"/>
      <c r="AL248" s="748"/>
      <c r="AM248" s="631"/>
      <c r="AN248" s="632"/>
      <c r="AO248" s="748"/>
      <c r="AP248" s="748"/>
      <c r="AQ248" s="353"/>
      <c r="AR248" s="353"/>
      <c r="AS248" s="353"/>
      <c r="AT248" s="353"/>
      <c r="AU248" s="353"/>
      <c r="AV248" s="353"/>
      <c r="AW248" s="353"/>
      <c r="AX248" s="353"/>
      <c r="AY248" s="353"/>
      <c r="AZ248" s="353"/>
      <c r="BA248" s="353"/>
      <c r="BB248" s="353"/>
      <c r="BC248" s="353"/>
      <c r="BD248" s="353"/>
      <c r="BE248" s="353"/>
      <c r="BF248" s="353"/>
      <c r="BG248" s="353"/>
      <c r="BH248" s="353"/>
      <c r="BI248" s="353"/>
      <c r="BJ248" s="353"/>
      <c r="BK248" s="353"/>
      <c r="BL248" s="353"/>
      <c r="BM248" s="353"/>
      <c r="BN248" s="353"/>
      <c r="BO248" s="353"/>
      <c r="BP248" s="353"/>
      <c r="BQ248" s="353"/>
      <c r="BR248" s="353"/>
      <c r="BS248" s="353"/>
      <c r="BT248" s="353"/>
      <c r="BU248" s="353"/>
      <c r="BV248" s="353"/>
      <c r="BW248" s="353"/>
      <c r="BX248" s="354"/>
      <c r="BY248" s="16"/>
      <c r="BZ248" s="16"/>
      <c r="CA248" s="16"/>
      <c r="CB248" s="16"/>
      <c r="CC248" s="16"/>
      <c r="CD248" s="16"/>
      <c r="CE248" s="16"/>
      <c r="CF248" s="16"/>
      <c r="CG248" s="16"/>
      <c r="CH248" s="16"/>
      <c r="CI248" s="16"/>
      <c r="CJ248" s="16"/>
      <c r="CK248" s="16"/>
      <c r="CL248" s="16"/>
      <c r="CM248" s="16"/>
      <c r="CN248" s="16"/>
      <c r="CO248" s="16"/>
      <c r="CP248" s="16"/>
      <c r="CQ248" s="16"/>
      <c r="CR248" s="16"/>
      <c r="CS248" s="16"/>
      <c r="CT248" s="16"/>
      <c r="CU248" s="16"/>
      <c r="CV248" s="16"/>
      <c r="CW248" s="16"/>
      <c r="CX248" s="16"/>
      <c r="CY248" s="16"/>
      <c r="CZ248" s="16"/>
    </row>
    <row r="249" spans="2:154" s="100" customFormat="1" ht="40.5" customHeight="1" x14ac:dyDescent="0.25">
      <c r="B249" s="630"/>
      <c r="C249" s="863" t="s">
        <v>864</v>
      </c>
      <c r="D249" s="953"/>
      <c r="E249" s="953"/>
      <c r="F249" s="953"/>
      <c r="G249" s="631"/>
      <c r="H249" s="631"/>
      <c r="I249" s="631"/>
      <c r="J249" s="631"/>
      <c r="K249" s="631"/>
      <c r="L249" s="631"/>
      <c r="M249" s="631"/>
      <c r="N249" s="631"/>
      <c r="O249" s="631"/>
      <c r="P249" s="631"/>
      <c r="Q249" s="631"/>
      <c r="R249" s="631"/>
      <c r="S249" s="631"/>
      <c r="T249" s="631"/>
      <c r="U249" s="631"/>
      <c r="V249" s="631"/>
      <c r="W249" s="632"/>
      <c r="X249" s="748"/>
      <c r="Y249" s="631"/>
      <c r="Z249" s="748"/>
      <c r="AA249" s="748"/>
      <c r="AB249" s="748"/>
      <c r="AC249" s="748"/>
      <c r="AD249" s="748"/>
      <c r="AE249" s="632"/>
      <c r="AF249" s="748"/>
      <c r="AG249" s="748"/>
      <c r="AH249" s="748"/>
      <c r="AI249" s="748"/>
      <c r="AJ249" s="748"/>
      <c r="AK249" s="748"/>
      <c r="AL249" s="748"/>
      <c r="AM249" s="631"/>
      <c r="AN249" s="632"/>
      <c r="AO249" s="748"/>
      <c r="AP249" s="748"/>
      <c r="AQ249" s="353"/>
      <c r="AR249" s="353"/>
      <c r="AS249" s="353"/>
      <c r="AT249" s="353"/>
      <c r="AU249" s="353"/>
      <c r="AV249" s="353"/>
      <c r="AW249" s="353"/>
      <c r="AX249" s="353"/>
      <c r="AY249" s="353"/>
      <c r="AZ249" s="353"/>
      <c r="BA249" s="353"/>
      <c r="BB249" s="353"/>
      <c r="BC249" s="353"/>
      <c r="BD249" s="353"/>
      <c r="BE249" s="353"/>
      <c r="BF249" s="353"/>
      <c r="BG249" s="353"/>
      <c r="BH249" s="353"/>
      <c r="BI249" s="353"/>
      <c r="BJ249" s="353"/>
      <c r="BK249" s="353"/>
      <c r="BL249" s="353"/>
      <c r="BM249" s="353"/>
      <c r="BN249" s="353"/>
      <c r="BO249" s="353"/>
      <c r="BP249" s="353"/>
      <c r="BQ249" s="353"/>
      <c r="BR249" s="353"/>
      <c r="BS249" s="353"/>
      <c r="BT249" s="353"/>
      <c r="BU249" s="353"/>
      <c r="BV249" s="353"/>
      <c r="BW249" s="353"/>
      <c r="BX249" s="354"/>
      <c r="BY249" s="16"/>
      <c r="BZ249" s="16"/>
      <c r="CA249" s="16"/>
      <c r="CB249" s="16"/>
      <c r="CC249" s="16"/>
      <c r="CD249" s="16"/>
      <c r="CE249" s="16"/>
      <c r="CF249" s="16"/>
      <c r="CG249" s="16"/>
      <c r="CH249" s="16"/>
      <c r="CI249" s="16"/>
      <c r="CJ249" s="16"/>
      <c r="CK249" s="16"/>
      <c r="CL249" s="16"/>
      <c r="CM249" s="16"/>
      <c r="CN249" s="16"/>
      <c r="CO249" s="16"/>
      <c r="CP249" s="16"/>
      <c r="CQ249" s="16"/>
      <c r="CR249" s="16"/>
      <c r="CS249" s="16"/>
      <c r="CT249" s="16"/>
      <c r="CU249" s="16"/>
      <c r="CV249" s="16"/>
      <c r="CW249" s="16"/>
      <c r="CX249" s="16"/>
      <c r="CY249" s="16"/>
      <c r="CZ249" s="16"/>
    </row>
    <row r="250" spans="2:154" s="100" customFormat="1" ht="40.5" customHeight="1" x14ac:dyDescent="0.25">
      <c r="B250" s="630"/>
      <c r="C250" s="758"/>
      <c r="D250" s="759"/>
      <c r="E250" s="759"/>
      <c r="F250" s="759"/>
      <c r="G250" s="760"/>
      <c r="H250" s="760"/>
      <c r="I250" s="760"/>
      <c r="J250" s="760"/>
      <c r="K250" s="760"/>
      <c r="L250" s="760"/>
      <c r="M250" s="760"/>
      <c r="N250" s="760"/>
      <c r="O250" s="760"/>
      <c r="P250" s="760"/>
      <c r="Q250" s="760"/>
      <c r="R250" s="760"/>
      <c r="S250" s="760"/>
      <c r="T250" s="760"/>
      <c r="U250" s="760"/>
      <c r="V250" s="760"/>
      <c r="W250" s="761"/>
      <c r="X250" s="762"/>
      <c r="Y250" s="748"/>
      <c r="Z250" s="748"/>
      <c r="AA250" s="748"/>
      <c r="AB250" s="748"/>
      <c r="AC250" s="748"/>
      <c r="AD250" s="748"/>
      <c r="AE250" s="632"/>
      <c r="AF250" s="748"/>
      <c r="AG250" s="748"/>
      <c r="AH250" s="748"/>
      <c r="AI250" s="748"/>
      <c r="AJ250" s="748"/>
      <c r="AK250" s="748"/>
      <c r="AL250" s="748"/>
      <c r="AM250" s="631"/>
      <c r="AN250" s="632"/>
      <c r="AO250" s="748"/>
      <c r="AP250" s="748"/>
      <c r="AQ250" s="353"/>
      <c r="AR250" s="353"/>
      <c r="AS250" s="353"/>
      <c r="AT250" s="353"/>
      <c r="AU250" s="353"/>
      <c r="AV250" s="353"/>
      <c r="AW250" s="353"/>
      <c r="AX250" s="353"/>
      <c r="AY250" s="353"/>
      <c r="AZ250" s="353"/>
      <c r="BA250" s="353"/>
      <c r="BB250" s="353"/>
      <c r="BC250" s="353"/>
      <c r="BD250" s="353"/>
      <c r="BE250" s="353"/>
      <c r="BF250" s="353"/>
      <c r="BG250" s="353"/>
      <c r="BH250" s="353"/>
      <c r="BI250" s="353"/>
      <c r="BJ250" s="353"/>
      <c r="BK250" s="353"/>
      <c r="BL250" s="353"/>
      <c r="BM250" s="353"/>
      <c r="BN250" s="353"/>
      <c r="BO250" s="353"/>
      <c r="BP250" s="353"/>
      <c r="BQ250" s="353"/>
      <c r="BR250" s="353"/>
      <c r="BS250" s="353"/>
      <c r="BT250" s="353"/>
      <c r="BU250" s="353"/>
      <c r="BV250" s="353"/>
      <c r="BW250" s="353"/>
      <c r="BX250" s="354"/>
      <c r="BY250" s="16"/>
      <c r="BZ250" s="16"/>
      <c r="CA250" s="16"/>
      <c r="CB250" s="16"/>
      <c r="CC250" s="16"/>
      <c r="CD250" s="16"/>
      <c r="CE250" s="16"/>
      <c r="CF250" s="16"/>
      <c r="CG250" s="16"/>
      <c r="CH250" s="16"/>
      <c r="CI250" s="16"/>
      <c r="CJ250" s="16"/>
      <c r="CK250" s="16"/>
      <c r="CL250" s="16"/>
      <c r="CM250" s="16"/>
      <c r="CN250" s="16"/>
      <c r="CO250" s="16"/>
      <c r="CP250" s="16"/>
      <c r="CQ250" s="16"/>
      <c r="CR250" s="16"/>
      <c r="CS250" s="16"/>
      <c r="CT250" s="16"/>
      <c r="CU250" s="16"/>
      <c r="CV250" s="16"/>
      <c r="CW250" s="16"/>
      <c r="CX250" s="16"/>
      <c r="CY250" s="16"/>
      <c r="CZ250" s="16"/>
    </row>
    <row r="251" spans="2:154" x14ac:dyDescent="0.25">
      <c r="B251" s="281"/>
      <c r="C251" s="763" t="s">
        <v>1</v>
      </c>
      <c r="D251" s="763"/>
      <c r="E251" s="764"/>
      <c r="F251" s="765"/>
      <c r="G251" s="766" t="s">
        <v>320</v>
      </c>
      <c r="H251" s="766"/>
      <c r="I251" s="766"/>
      <c r="J251" s="766"/>
      <c r="K251" s="766"/>
      <c r="L251" s="766"/>
      <c r="M251" s="766"/>
      <c r="N251" s="766"/>
      <c r="O251" s="766"/>
      <c r="P251" s="766"/>
      <c r="Q251" s="766"/>
      <c r="R251" s="766"/>
      <c r="S251" s="766"/>
      <c r="T251" s="766"/>
      <c r="U251" s="766"/>
      <c r="V251" s="766"/>
      <c r="W251" s="766"/>
      <c r="X251" s="766"/>
      <c r="Y251" s="284"/>
      <c r="Z251" s="284"/>
      <c r="AA251" s="284"/>
      <c r="AB251" s="284"/>
      <c r="AC251" s="284"/>
      <c r="AD251" s="284"/>
      <c r="AE251" s="284"/>
      <c r="AF251" s="284"/>
      <c r="AG251" s="284"/>
      <c r="AH251" s="284"/>
      <c r="AI251" s="284"/>
      <c r="AJ251" s="284"/>
      <c r="AK251" s="284"/>
      <c r="AL251" s="284"/>
      <c r="AM251" s="284"/>
      <c r="AN251" s="284"/>
      <c r="AO251" s="284"/>
      <c r="AP251" s="284"/>
      <c r="AQ251" s="284"/>
      <c r="AR251" s="284"/>
      <c r="AS251" s="284"/>
      <c r="AT251" s="284"/>
      <c r="AU251" s="284"/>
      <c r="AV251" s="284"/>
      <c r="AW251" s="284"/>
      <c r="AX251" s="284"/>
      <c r="AY251" s="284"/>
      <c r="AZ251" s="284"/>
      <c r="BA251" s="284"/>
      <c r="BB251" s="284"/>
      <c r="BC251" s="284"/>
      <c r="BD251" s="284"/>
      <c r="BE251" s="284"/>
      <c r="BF251" s="284"/>
      <c r="BG251" s="284"/>
      <c r="BH251" s="284"/>
      <c r="BI251" s="284"/>
      <c r="BJ251" s="284"/>
      <c r="BK251" s="284"/>
      <c r="BL251" s="284"/>
      <c r="BM251" s="284"/>
      <c r="BN251" s="284"/>
      <c r="BO251" s="284"/>
      <c r="BP251" s="284"/>
      <c r="BQ251" s="284"/>
      <c r="BR251" s="284"/>
      <c r="BS251" s="284"/>
      <c r="BT251" s="284"/>
      <c r="BU251" s="284"/>
      <c r="BV251" s="284"/>
      <c r="BW251" s="284"/>
      <c r="BX251" s="287"/>
    </row>
    <row r="252" spans="2:154" x14ac:dyDescent="0.25">
      <c r="B252" s="281"/>
      <c r="C252" s="767">
        <f>IF('Hlavní činnost'!C256=0,"",'Hlavní činnost'!C256)</f>
        <v>44756</v>
      </c>
      <c r="D252" s="768"/>
      <c r="E252" s="764"/>
      <c r="F252" s="765"/>
      <c r="G252" s="952" t="str">
        <f>IF('Hlavní činnost'!G256=0,"",'Hlavní činnost'!G256)</f>
        <v>PhDr. Karla Boháčková</v>
      </c>
      <c r="H252" s="952"/>
      <c r="I252" s="952"/>
      <c r="J252" s="952"/>
      <c r="K252" s="952"/>
      <c r="L252" s="952"/>
      <c r="M252" s="952"/>
      <c r="N252" s="952"/>
      <c r="O252" s="952"/>
      <c r="P252" s="952"/>
      <c r="Q252" s="952"/>
      <c r="R252" s="952"/>
      <c r="S252" s="952"/>
      <c r="T252" s="952"/>
      <c r="U252" s="952"/>
      <c r="V252" s="952"/>
      <c r="W252" s="952"/>
      <c r="X252" s="952"/>
      <c r="Y252" s="284"/>
      <c r="Z252" s="284"/>
      <c r="AA252" s="284"/>
      <c r="AB252" s="284"/>
      <c r="AC252" s="284"/>
      <c r="AD252" s="284"/>
      <c r="AE252" s="284"/>
      <c r="AF252" s="284"/>
      <c r="AG252" s="284"/>
      <c r="AH252" s="284"/>
      <c r="AI252" s="284"/>
      <c r="AJ252" s="284"/>
      <c r="AK252" s="284"/>
      <c r="AL252" s="284"/>
      <c r="AM252" s="284"/>
      <c r="AN252" s="284"/>
      <c r="AO252" s="284"/>
      <c r="AP252" s="284"/>
      <c r="AQ252" s="284"/>
      <c r="AR252" s="284"/>
      <c r="AS252" s="284"/>
      <c r="AT252" s="284"/>
      <c r="AU252" s="284"/>
      <c r="AV252" s="284"/>
      <c r="AW252" s="284"/>
      <c r="AX252" s="284"/>
      <c r="AY252" s="284"/>
      <c r="AZ252" s="284"/>
      <c r="BA252" s="284"/>
      <c r="BB252" s="284"/>
      <c r="BC252" s="284"/>
      <c r="BD252" s="284"/>
      <c r="BE252" s="284"/>
      <c r="BF252" s="284"/>
      <c r="BG252" s="284"/>
      <c r="BH252" s="284"/>
      <c r="BI252" s="284"/>
      <c r="BJ252" s="284"/>
      <c r="BK252" s="284"/>
      <c r="BL252" s="284"/>
      <c r="BM252" s="284"/>
      <c r="BN252" s="284"/>
      <c r="BO252" s="284"/>
      <c r="BP252" s="284"/>
      <c r="BQ252" s="284"/>
      <c r="BR252" s="284"/>
      <c r="BS252" s="284"/>
      <c r="BT252" s="284"/>
      <c r="BU252" s="284"/>
      <c r="BV252" s="284"/>
      <c r="BW252" s="284"/>
      <c r="BX252" s="287"/>
    </row>
    <row r="253" spans="2:154" x14ac:dyDescent="0.25">
      <c r="B253" s="281"/>
      <c r="C253" s="769" t="s">
        <v>31</v>
      </c>
      <c r="D253" s="769"/>
      <c r="E253" s="764"/>
      <c r="F253" s="765"/>
      <c r="G253" s="766"/>
      <c r="H253" s="766"/>
      <c r="I253" s="766"/>
      <c r="J253" s="766"/>
      <c r="K253" s="766"/>
      <c r="L253" s="766"/>
      <c r="M253" s="766"/>
      <c r="N253" s="766"/>
      <c r="O253" s="766"/>
      <c r="P253" s="766"/>
      <c r="Q253" s="766"/>
      <c r="R253" s="766"/>
      <c r="S253" s="766"/>
      <c r="T253" s="766"/>
      <c r="U253" s="766"/>
      <c r="V253" s="766"/>
      <c r="W253" s="766"/>
      <c r="X253" s="766"/>
      <c r="Y253" s="284"/>
      <c r="Z253" s="284"/>
      <c r="AA253" s="284"/>
      <c r="AB253" s="284"/>
      <c r="AC253" s="284"/>
      <c r="AD253" s="284"/>
      <c r="AE253" s="284"/>
      <c r="AF253" s="284"/>
      <c r="AG253" s="284"/>
      <c r="AH253" s="284"/>
      <c r="AI253" s="284"/>
      <c r="AJ253" s="284"/>
      <c r="AK253" s="284"/>
      <c r="AL253" s="284"/>
      <c r="AM253" s="284"/>
      <c r="AN253" s="284"/>
      <c r="AO253" s="284"/>
      <c r="AP253" s="284"/>
      <c r="AQ253" s="284"/>
      <c r="AR253" s="284"/>
      <c r="AS253" s="284"/>
      <c r="AT253" s="284"/>
      <c r="AU253" s="284"/>
      <c r="AV253" s="284"/>
      <c r="AW253" s="284"/>
      <c r="AX253" s="284"/>
      <c r="AY253" s="284"/>
      <c r="AZ253" s="284"/>
      <c r="BA253" s="284"/>
      <c r="BB253" s="284"/>
      <c r="BC253" s="284"/>
      <c r="BD253" s="284"/>
      <c r="BE253" s="284"/>
      <c r="BF253" s="284"/>
      <c r="BG253" s="284"/>
      <c r="BH253" s="284"/>
      <c r="BI253" s="284"/>
      <c r="BJ253" s="284"/>
      <c r="BK253" s="284"/>
      <c r="BL253" s="284"/>
      <c r="BM253" s="284"/>
      <c r="BN253" s="284"/>
      <c r="BO253" s="284"/>
      <c r="BP253" s="284"/>
      <c r="BQ253" s="284"/>
      <c r="BR253" s="284"/>
      <c r="BS253" s="284"/>
      <c r="BT253" s="284"/>
      <c r="BU253" s="284"/>
      <c r="BV253" s="284"/>
      <c r="BW253" s="284"/>
      <c r="BX253" s="287"/>
    </row>
    <row r="254" spans="2:154" x14ac:dyDescent="0.25">
      <c r="B254" s="281"/>
      <c r="C254" s="767" t="str">
        <f>IF('Hlavní činnost'!C258=0,"",'Hlavní činnost'!C258)</f>
        <v>Ing. Eva Janalíková</v>
      </c>
      <c r="D254" s="770"/>
      <c r="E254" s="764"/>
      <c r="F254" s="765"/>
      <c r="G254" s="766"/>
      <c r="H254" s="766"/>
      <c r="I254" s="766"/>
      <c r="J254" s="766"/>
      <c r="K254" s="766"/>
      <c r="L254" s="766"/>
      <c r="M254" s="766"/>
      <c r="N254" s="766"/>
      <c r="O254" s="766"/>
      <c r="P254" s="766"/>
      <c r="Q254" s="766"/>
      <c r="R254" s="766"/>
      <c r="S254" s="766"/>
      <c r="T254" s="766"/>
      <c r="U254" s="766"/>
      <c r="V254" s="766"/>
      <c r="W254" s="766"/>
      <c r="X254" s="766"/>
      <c r="Y254" s="284"/>
      <c r="Z254" s="284"/>
      <c r="AA254" s="284"/>
      <c r="AB254" s="284"/>
      <c r="AC254" s="284"/>
      <c r="AD254" s="284"/>
      <c r="AE254" s="284"/>
      <c r="AF254" s="284"/>
      <c r="AG254" s="284"/>
      <c r="AH254" s="284"/>
      <c r="AI254" s="284"/>
      <c r="AJ254" s="284"/>
      <c r="AK254" s="284"/>
      <c r="AL254" s="284"/>
      <c r="AM254" s="284"/>
      <c r="AN254" s="284"/>
      <c r="AO254" s="284"/>
      <c r="AP254" s="284"/>
      <c r="AQ254" s="284"/>
      <c r="AR254" s="284"/>
      <c r="AS254" s="284"/>
      <c r="AT254" s="284"/>
      <c r="AU254" s="284"/>
      <c r="AV254" s="284"/>
      <c r="AW254" s="284"/>
      <c r="AX254" s="284"/>
      <c r="AY254" s="284"/>
      <c r="AZ254" s="284"/>
      <c r="BA254" s="284"/>
      <c r="BB254" s="284"/>
      <c r="BC254" s="284"/>
      <c r="BD254" s="284"/>
      <c r="BE254" s="284"/>
      <c r="BF254" s="284"/>
      <c r="BG254" s="284"/>
      <c r="BH254" s="284"/>
      <c r="BI254" s="284"/>
      <c r="BJ254" s="284"/>
      <c r="BK254" s="284"/>
      <c r="BL254" s="284"/>
      <c r="BM254" s="284"/>
      <c r="BN254" s="284"/>
      <c r="BO254" s="284"/>
      <c r="BP254" s="284"/>
      <c r="BQ254" s="284"/>
      <c r="BR254" s="284"/>
      <c r="BS254" s="284"/>
      <c r="BT254" s="284"/>
      <c r="BU254" s="284"/>
      <c r="BV254" s="284"/>
      <c r="BW254" s="284"/>
      <c r="BX254" s="287"/>
    </row>
    <row r="255" spans="2:154" ht="15.75" thickBot="1" x14ac:dyDescent="0.3">
      <c r="B255" s="756"/>
      <c r="C255" s="138"/>
      <c r="D255" s="138"/>
      <c r="E255" s="293"/>
      <c r="F255" s="138"/>
      <c r="G255" s="138"/>
      <c r="H255" s="138"/>
      <c r="I255" s="138"/>
      <c r="J255" s="138"/>
      <c r="K255" s="138"/>
      <c r="L255" s="138"/>
      <c r="M255" s="138"/>
      <c r="N255" s="138"/>
      <c r="O255" s="138"/>
      <c r="P255" s="138"/>
      <c r="Q255" s="138"/>
      <c r="R255" s="138"/>
      <c r="S255" s="138"/>
      <c r="T255" s="138"/>
      <c r="U255" s="138"/>
      <c r="V255" s="138"/>
      <c r="W255" s="138"/>
      <c r="X255" s="138"/>
      <c r="Y255" s="138"/>
      <c r="Z255" s="138"/>
      <c r="AA255" s="138"/>
      <c r="AB255" s="138"/>
      <c r="AC255" s="138"/>
      <c r="AD255" s="138"/>
      <c r="AE255" s="138"/>
      <c r="AF255" s="138"/>
      <c r="AG255" s="138"/>
      <c r="AH255" s="138"/>
      <c r="AI255" s="138"/>
      <c r="AJ255" s="138"/>
      <c r="AK255" s="138"/>
      <c r="AL255" s="138"/>
      <c r="AM255" s="138"/>
      <c r="AN255" s="138"/>
      <c r="AO255" s="138"/>
      <c r="AP255" s="138"/>
      <c r="AQ255" s="138"/>
      <c r="AR255" s="138"/>
      <c r="AS255" s="138"/>
      <c r="AT255" s="138"/>
      <c r="AU255" s="138"/>
      <c r="AV255" s="138"/>
      <c r="AW255" s="138"/>
      <c r="AX255" s="138"/>
      <c r="AY255" s="138"/>
      <c r="AZ255" s="138"/>
      <c r="BA255" s="138"/>
      <c r="BB255" s="138"/>
      <c r="BC255" s="138"/>
      <c r="BD255" s="138"/>
      <c r="BE255" s="138"/>
      <c r="BF255" s="138"/>
      <c r="BG255" s="138"/>
      <c r="BH255" s="138"/>
      <c r="BI255" s="138"/>
      <c r="BJ255" s="138"/>
      <c r="BK255" s="138"/>
      <c r="BL255" s="138"/>
      <c r="BM255" s="138"/>
      <c r="BN255" s="138"/>
      <c r="BO255" s="138"/>
      <c r="BP255" s="138"/>
      <c r="BQ255" s="138"/>
      <c r="BR255" s="138"/>
      <c r="BS255" s="138"/>
      <c r="BT255" s="138"/>
      <c r="BU255" s="138"/>
      <c r="BV255" s="138"/>
      <c r="BW255" s="138"/>
      <c r="BX255" s="757"/>
    </row>
    <row r="256" spans="2:154" ht="15.75" thickTop="1" x14ac:dyDescent="0.25"/>
    <row r="257" spans="3:6" s="16" customFormat="1" x14ac:dyDescent="0.25">
      <c r="C257" s="18"/>
      <c r="D257" s="18"/>
      <c r="E257" s="19"/>
      <c r="F257" s="18"/>
    </row>
    <row r="258" spans="3:6" s="16" customFormat="1" x14ac:dyDescent="0.25">
      <c r="C258" s="18"/>
      <c r="D258" s="18"/>
      <c r="E258" s="19"/>
      <c r="F258" s="18"/>
    </row>
    <row r="259" spans="3:6" s="16" customFormat="1" x14ac:dyDescent="0.25">
      <c r="C259" s="18"/>
      <c r="D259" s="18"/>
      <c r="E259" s="19"/>
      <c r="F259" s="18"/>
    </row>
    <row r="260" spans="3:6" s="16" customFormat="1" x14ac:dyDescent="0.25">
      <c r="C260" s="18"/>
      <c r="D260" s="18"/>
      <c r="E260" s="19"/>
      <c r="F260" s="18"/>
    </row>
    <row r="261" spans="3:6" s="16" customFormat="1" x14ac:dyDescent="0.25">
      <c r="E261" s="20"/>
    </row>
    <row r="262" spans="3:6" s="16" customFormat="1" x14ac:dyDescent="0.25">
      <c r="E262" s="17"/>
    </row>
    <row r="263" spans="3:6" s="16" customFormat="1" x14ac:dyDescent="0.25">
      <c r="E263" s="17"/>
    </row>
    <row r="264" spans="3:6" s="16" customFormat="1" x14ac:dyDescent="0.25">
      <c r="E264" s="17"/>
    </row>
    <row r="265" spans="3:6" s="16" customFormat="1" x14ac:dyDescent="0.25">
      <c r="E265" s="17"/>
    </row>
    <row r="266" spans="3:6" s="16" customFormat="1" x14ac:dyDescent="0.25">
      <c r="E266" s="17"/>
    </row>
    <row r="267" spans="3:6" s="16" customFormat="1" x14ac:dyDescent="0.25">
      <c r="E267" s="17"/>
    </row>
    <row r="268" spans="3:6" s="16" customFormat="1" x14ac:dyDescent="0.25">
      <c r="E268" s="17"/>
    </row>
    <row r="269" spans="3:6" s="16" customFormat="1" x14ac:dyDescent="0.25">
      <c r="E269" s="17"/>
    </row>
    <row r="270" spans="3:6" s="16" customFormat="1" x14ac:dyDescent="0.25">
      <c r="E270" s="17"/>
    </row>
    <row r="271" spans="3:6" s="16" customFormat="1" x14ac:dyDescent="0.25">
      <c r="E271" s="17"/>
    </row>
    <row r="272" spans="3:6" s="16" customFormat="1" x14ac:dyDescent="0.25">
      <c r="E272" s="17"/>
    </row>
    <row r="273" spans="5:5" s="16" customFormat="1" x14ac:dyDescent="0.25">
      <c r="E273" s="17"/>
    </row>
    <row r="274" spans="5:5" s="16" customFormat="1" x14ac:dyDescent="0.25">
      <c r="E274" s="17"/>
    </row>
    <row r="275" spans="5:5" s="16" customFormat="1" x14ac:dyDescent="0.25">
      <c r="E275" s="17"/>
    </row>
    <row r="276" spans="5:5" s="16" customFormat="1" x14ac:dyDescent="0.25">
      <c r="E276" s="17"/>
    </row>
    <row r="277" spans="5:5" s="16" customFormat="1" x14ac:dyDescent="0.25">
      <c r="E277" s="17"/>
    </row>
    <row r="278" spans="5:5" s="16" customFormat="1" x14ac:dyDescent="0.25">
      <c r="E278" s="17"/>
    </row>
    <row r="279" spans="5:5" s="16" customFormat="1" x14ac:dyDescent="0.25">
      <c r="E279" s="17"/>
    </row>
    <row r="280" spans="5:5" s="16" customFormat="1" x14ac:dyDescent="0.25">
      <c r="E280" s="17"/>
    </row>
    <row r="281" spans="5:5" s="16" customFormat="1" x14ac:dyDescent="0.25">
      <c r="E281" s="17"/>
    </row>
    <row r="282" spans="5:5" s="16" customFormat="1" x14ac:dyDescent="0.25">
      <c r="E282" s="17"/>
    </row>
    <row r="283" spans="5:5" s="16" customFormat="1" x14ac:dyDescent="0.25">
      <c r="E283" s="17"/>
    </row>
    <row r="284" spans="5:5" s="16" customFormat="1" x14ac:dyDescent="0.25">
      <c r="E284" s="17"/>
    </row>
    <row r="285" spans="5:5" s="16" customFormat="1" x14ac:dyDescent="0.25">
      <c r="E285" s="17"/>
    </row>
    <row r="286" spans="5:5" s="16" customFormat="1" x14ac:dyDescent="0.25">
      <c r="E286" s="17"/>
    </row>
    <row r="287" spans="5:5" s="16" customFormat="1" x14ac:dyDescent="0.25">
      <c r="E287" s="17"/>
    </row>
    <row r="288" spans="5:5" s="16" customFormat="1" x14ac:dyDescent="0.25">
      <c r="E288" s="17"/>
    </row>
    <row r="289" spans="5:5" s="16" customFormat="1" x14ac:dyDescent="0.25">
      <c r="E289" s="17"/>
    </row>
    <row r="290" spans="5:5" s="16" customFormat="1" x14ac:dyDescent="0.25">
      <c r="E290" s="17"/>
    </row>
    <row r="291" spans="5:5" s="16" customFormat="1" x14ac:dyDescent="0.25">
      <c r="E291" s="17"/>
    </row>
    <row r="292" spans="5:5" s="16" customFormat="1" x14ac:dyDescent="0.25">
      <c r="E292" s="17"/>
    </row>
    <row r="293" spans="5:5" s="16" customFormat="1" x14ac:dyDescent="0.25">
      <c r="E293" s="17"/>
    </row>
    <row r="294" spans="5:5" s="16" customFormat="1" x14ac:dyDescent="0.25">
      <c r="E294" s="17"/>
    </row>
    <row r="295" spans="5:5" s="16" customFormat="1" x14ac:dyDescent="0.25">
      <c r="E295" s="17"/>
    </row>
    <row r="296" spans="5:5" s="16" customFormat="1" x14ac:dyDescent="0.25">
      <c r="E296" s="17"/>
    </row>
    <row r="297" spans="5:5" s="16" customFormat="1" x14ac:dyDescent="0.25">
      <c r="E297" s="17"/>
    </row>
    <row r="298" spans="5:5" s="16" customFormat="1" x14ac:dyDescent="0.25">
      <c r="E298" s="17"/>
    </row>
    <row r="299" spans="5:5" s="16" customFormat="1" x14ac:dyDescent="0.25">
      <c r="E299" s="17"/>
    </row>
    <row r="300" spans="5:5" s="16" customFormat="1" x14ac:dyDescent="0.25">
      <c r="E300" s="17"/>
    </row>
    <row r="301" spans="5:5" s="16" customFormat="1" x14ac:dyDescent="0.25">
      <c r="E301" s="17"/>
    </row>
    <row r="302" spans="5:5" s="16" customFormat="1" x14ac:dyDescent="0.25">
      <c r="E302" s="17"/>
    </row>
    <row r="303" spans="5:5" s="16" customFormat="1" x14ac:dyDescent="0.25">
      <c r="E303" s="17"/>
    </row>
    <row r="304" spans="5:5" s="16" customFormat="1" x14ac:dyDescent="0.25">
      <c r="E304" s="17"/>
    </row>
    <row r="305" spans="5:5" s="16" customFormat="1" x14ac:dyDescent="0.25">
      <c r="E305" s="17"/>
    </row>
    <row r="306" spans="5:5" s="16" customFormat="1" x14ac:dyDescent="0.25">
      <c r="E306" s="17"/>
    </row>
    <row r="307" spans="5:5" s="16" customFormat="1" x14ac:dyDescent="0.25">
      <c r="E307" s="17"/>
    </row>
    <row r="308" spans="5:5" s="16" customFormat="1" x14ac:dyDescent="0.25">
      <c r="E308" s="17"/>
    </row>
    <row r="309" spans="5:5" s="16" customFormat="1" x14ac:dyDescent="0.25">
      <c r="E309" s="17"/>
    </row>
    <row r="310" spans="5:5" s="16" customFormat="1" x14ac:dyDescent="0.25">
      <c r="E310" s="17"/>
    </row>
    <row r="311" spans="5:5" s="16" customFormat="1" x14ac:dyDescent="0.25">
      <c r="E311" s="17"/>
    </row>
    <row r="312" spans="5:5" s="16" customFormat="1" x14ac:dyDescent="0.25">
      <c r="E312" s="17"/>
    </row>
    <row r="313" spans="5:5" s="16" customFormat="1" x14ac:dyDescent="0.25">
      <c r="E313" s="17"/>
    </row>
    <row r="314" spans="5:5" s="16" customFormat="1" x14ac:dyDescent="0.25">
      <c r="E314" s="17"/>
    </row>
    <row r="315" spans="5:5" s="16" customFormat="1" x14ac:dyDescent="0.25">
      <c r="E315" s="17"/>
    </row>
    <row r="316" spans="5:5" s="16" customFormat="1" x14ac:dyDescent="0.25">
      <c r="E316" s="17"/>
    </row>
    <row r="317" spans="5:5" s="16" customFormat="1" x14ac:dyDescent="0.25">
      <c r="E317" s="17"/>
    </row>
    <row r="318" spans="5:5" s="16" customFormat="1" x14ac:dyDescent="0.25">
      <c r="E318" s="17"/>
    </row>
    <row r="319" spans="5:5" s="16" customFormat="1" x14ac:dyDescent="0.25">
      <c r="E319" s="17"/>
    </row>
    <row r="320" spans="5:5" s="16" customFormat="1" x14ac:dyDescent="0.25">
      <c r="E320" s="17"/>
    </row>
    <row r="321" spans="5:5" s="16" customFormat="1" x14ac:dyDescent="0.25">
      <c r="E321" s="17"/>
    </row>
    <row r="322" spans="5:5" s="16" customFormat="1" x14ac:dyDescent="0.25">
      <c r="E322" s="17"/>
    </row>
    <row r="323" spans="5:5" s="16" customFormat="1" x14ac:dyDescent="0.25">
      <c r="E323" s="17"/>
    </row>
    <row r="324" spans="5:5" s="16" customFormat="1" x14ac:dyDescent="0.25">
      <c r="E324" s="17"/>
    </row>
    <row r="325" spans="5:5" s="16" customFormat="1" x14ac:dyDescent="0.25">
      <c r="E325" s="17"/>
    </row>
    <row r="326" spans="5:5" s="16" customFormat="1" x14ac:dyDescent="0.25">
      <c r="E326" s="17"/>
    </row>
    <row r="327" spans="5:5" s="16" customFormat="1" x14ac:dyDescent="0.25">
      <c r="E327" s="17"/>
    </row>
    <row r="328" spans="5:5" s="16" customFormat="1" x14ac:dyDescent="0.25">
      <c r="E328" s="17"/>
    </row>
    <row r="329" spans="5:5" s="16" customFormat="1" x14ac:dyDescent="0.25">
      <c r="E329" s="17"/>
    </row>
    <row r="330" spans="5:5" s="16" customFormat="1" x14ac:dyDescent="0.25">
      <c r="E330" s="17"/>
    </row>
    <row r="331" spans="5:5" s="16" customFormat="1" x14ac:dyDescent="0.25">
      <c r="E331" s="17"/>
    </row>
    <row r="332" spans="5:5" s="16" customFormat="1" x14ac:dyDescent="0.25">
      <c r="E332" s="17"/>
    </row>
    <row r="333" spans="5:5" s="16" customFormat="1" x14ac:dyDescent="0.25">
      <c r="E333" s="17"/>
    </row>
    <row r="334" spans="5:5" s="16" customFormat="1" x14ac:dyDescent="0.25">
      <c r="E334" s="17"/>
    </row>
    <row r="335" spans="5:5" s="16" customFormat="1" x14ac:dyDescent="0.25">
      <c r="E335" s="17"/>
    </row>
    <row r="336" spans="5:5" s="16" customFormat="1" x14ac:dyDescent="0.25">
      <c r="E336" s="17"/>
    </row>
    <row r="337" spans="5:5" s="16" customFormat="1" x14ac:dyDescent="0.25">
      <c r="E337" s="17"/>
    </row>
    <row r="338" spans="5:5" s="16" customFormat="1" x14ac:dyDescent="0.25">
      <c r="E338" s="17"/>
    </row>
    <row r="339" spans="5:5" s="16" customFormat="1" x14ac:dyDescent="0.25">
      <c r="E339" s="17"/>
    </row>
    <row r="340" spans="5:5" s="16" customFormat="1" x14ac:dyDescent="0.25">
      <c r="E340" s="17"/>
    </row>
    <row r="341" spans="5:5" s="16" customFormat="1" x14ac:dyDescent="0.25">
      <c r="E341" s="17"/>
    </row>
    <row r="342" spans="5:5" s="16" customFormat="1" x14ac:dyDescent="0.25">
      <c r="E342" s="17"/>
    </row>
    <row r="343" spans="5:5" s="16" customFormat="1" x14ac:dyDescent="0.25">
      <c r="E343" s="17"/>
    </row>
    <row r="344" spans="5:5" s="16" customFormat="1" x14ac:dyDescent="0.25">
      <c r="E344" s="17"/>
    </row>
    <row r="345" spans="5:5" s="16" customFormat="1" x14ac:dyDescent="0.25">
      <c r="E345" s="17"/>
    </row>
    <row r="346" spans="5:5" s="16" customFormat="1" x14ac:dyDescent="0.25">
      <c r="E346" s="17"/>
    </row>
    <row r="347" spans="5:5" s="16" customFormat="1" x14ac:dyDescent="0.25">
      <c r="E347" s="17"/>
    </row>
    <row r="348" spans="5:5" s="16" customFormat="1" x14ac:dyDescent="0.25">
      <c r="E348" s="17"/>
    </row>
    <row r="349" spans="5:5" s="16" customFormat="1" x14ac:dyDescent="0.25">
      <c r="E349" s="17"/>
    </row>
    <row r="350" spans="5:5" s="16" customFormat="1" x14ac:dyDescent="0.25">
      <c r="E350" s="17"/>
    </row>
    <row r="351" spans="5:5" s="16" customFormat="1" x14ac:dyDescent="0.25">
      <c r="E351" s="17"/>
    </row>
    <row r="352" spans="5:5" s="16" customFormat="1" x14ac:dyDescent="0.25">
      <c r="E352" s="17"/>
    </row>
    <row r="353" spans="5:5" s="16" customFormat="1" x14ac:dyDescent="0.25">
      <c r="E353" s="17"/>
    </row>
    <row r="354" spans="5:5" s="16" customFormat="1" x14ac:dyDescent="0.25">
      <c r="E354" s="17"/>
    </row>
    <row r="355" spans="5:5" s="16" customFormat="1" x14ac:dyDescent="0.25">
      <c r="E355" s="17"/>
    </row>
    <row r="356" spans="5:5" s="16" customFormat="1" x14ac:dyDescent="0.25">
      <c r="E356" s="17"/>
    </row>
    <row r="357" spans="5:5" s="16" customFormat="1" x14ac:dyDescent="0.25">
      <c r="E357" s="17"/>
    </row>
    <row r="358" spans="5:5" s="16" customFormat="1" x14ac:dyDescent="0.25">
      <c r="E358" s="17"/>
    </row>
    <row r="359" spans="5:5" s="16" customFormat="1" x14ac:dyDescent="0.25">
      <c r="E359" s="17"/>
    </row>
    <row r="360" spans="5:5" s="16" customFormat="1" x14ac:dyDescent="0.25">
      <c r="E360" s="17"/>
    </row>
    <row r="361" spans="5:5" s="16" customFormat="1" x14ac:dyDescent="0.25">
      <c r="E361" s="17"/>
    </row>
    <row r="362" spans="5:5" s="16" customFormat="1" x14ac:dyDescent="0.25">
      <c r="E362" s="17"/>
    </row>
    <row r="363" spans="5:5" s="16" customFormat="1" x14ac:dyDescent="0.25">
      <c r="E363" s="17"/>
    </row>
    <row r="364" spans="5:5" s="16" customFormat="1" x14ac:dyDescent="0.25">
      <c r="E364" s="17"/>
    </row>
    <row r="365" spans="5:5" s="16" customFormat="1" x14ac:dyDescent="0.25">
      <c r="E365" s="17"/>
    </row>
    <row r="366" spans="5:5" s="16" customFormat="1" x14ac:dyDescent="0.25">
      <c r="E366" s="17"/>
    </row>
    <row r="367" spans="5:5" s="16" customFormat="1" x14ac:dyDescent="0.25">
      <c r="E367" s="17"/>
    </row>
    <row r="368" spans="5:5" s="16" customFormat="1" x14ac:dyDescent="0.25">
      <c r="E368" s="17"/>
    </row>
    <row r="369" spans="5:5" s="16" customFormat="1" x14ac:dyDescent="0.25">
      <c r="E369" s="17"/>
    </row>
    <row r="370" spans="5:5" s="16" customFormat="1" x14ac:dyDescent="0.25">
      <c r="E370" s="17"/>
    </row>
    <row r="371" spans="5:5" s="16" customFormat="1" x14ac:dyDescent="0.25">
      <c r="E371" s="17"/>
    </row>
    <row r="372" spans="5:5" s="16" customFormat="1" x14ac:dyDescent="0.25">
      <c r="E372" s="17"/>
    </row>
    <row r="373" spans="5:5" s="16" customFormat="1" x14ac:dyDescent="0.25">
      <c r="E373" s="17"/>
    </row>
    <row r="374" spans="5:5" s="16" customFormat="1" x14ac:dyDescent="0.25">
      <c r="E374" s="17"/>
    </row>
    <row r="375" spans="5:5" s="16" customFormat="1" x14ac:dyDescent="0.25">
      <c r="E375" s="17"/>
    </row>
    <row r="376" spans="5:5" s="16" customFormat="1" x14ac:dyDescent="0.25">
      <c r="E376" s="17"/>
    </row>
    <row r="377" spans="5:5" s="16" customFormat="1" x14ac:dyDescent="0.25">
      <c r="E377" s="17"/>
    </row>
    <row r="378" spans="5:5" s="16" customFormat="1" x14ac:dyDescent="0.25">
      <c r="E378" s="17"/>
    </row>
    <row r="379" spans="5:5" s="16" customFormat="1" x14ac:dyDescent="0.25">
      <c r="E379" s="17"/>
    </row>
    <row r="380" spans="5:5" s="16" customFormat="1" x14ac:dyDescent="0.25">
      <c r="E380" s="17"/>
    </row>
    <row r="381" spans="5:5" s="16" customFormat="1" x14ac:dyDescent="0.25">
      <c r="E381" s="17"/>
    </row>
    <row r="382" spans="5:5" s="16" customFormat="1" x14ac:dyDescent="0.25">
      <c r="E382" s="17"/>
    </row>
    <row r="383" spans="5:5" s="16" customFormat="1" x14ac:dyDescent="0.25">
      <c r="E383" s="17"/>
    </row>
    <row r="384" spans="5:5" s="16" customFormat="1" x14ac:dyDescent="0.25">
      <c r="E384" s="17"/>
    </row>
    <row r="385" spans="5:5" s="16" customFormat="1" x14ac:dyDescent="0.25">
      <c r="E385" s="17"/>
    </row>
    <row r="386" spans="5:5" s="16" customFormat="1" x14ac:dyDescent="0.25">
      <c r="E386" s="17"/>
    </row>
    <row r="387" spans="5:5" s="16" customFormat="1" x14ac:dyDescent="0.25">
      <c r="E387" s="17"/>
    </row>
    <row r="388" spans="5:5" s="16" customFormat="1" x14ac:dyDescent="0.25">
      <c r="E388" s="17"/>
    </row>
    <row r="389" spans="5:5" s="16" customFormat="1" x14ac:dyDescent="0.25">
      <c r="E389" s="17"/>
    </row>
    <row r="390" spans="5:5" s="16" customFormat="1" x14ac:dyDescent="0.25">
      <c r="E390" s="17"/>
    </row>
    <row r="391" spans="5:5" s="16" customFormat="1" x14ac:dyDescent="0.25">
      <c r="E391" s="17"/>
    </row>
    <row r="392" spans="5:5" s="16" customFormat="1" x14ac:dyDescent="0.25">
      <c r="E392" s="17"/>
    </row>
    <row r="393" spans="5:5" s="16" customFormat="1" x14ac:dyDescent="0.25">
      <c r="E393" s="17"/>
    </row>
    <row r="394" spans="5:5" s="16" customFormat="1" x14ac:dyDescent="0.25">
      <c r="E394" s="17"/>
    </row>
    <row r="395" spans="5:5" s="16" customFormat="1" x14ac:dyDescent="0.25">
      <c r="E395" s="17"/>
    </row>
    <row r="396" spans="5:5" s="16" customFormat="1" x14ac:dyDescent="0.25">
      <c r="E396" s="17"/>
    </row>
    <row r="397" spans="5:5" s="16" customFormat="1" x14ac:dyDescent="0.25">
      <c r="E397" s="17"/>
    </row>
    <row r="398" spans="5:5" s="16" customFormat="1" x14ac:dyDescent="0.25">
      <c r="E398" s="17"/>
    </row>
    <row r="399" spans="5:5" s="16" customFormat="1" x14ac:dyDescent="0.25">
      <c r="E399" s="17"/>
    </row>
    <row r="400" spans="5:5" s="16" customFormat="1" x14ac:dyDescent="0.25">
      <c r="E400" s="17"/>
    </row>
    <row r="401" spans="5:5" s="16" customFormat="1" x14ac:dyDescent="0.25">
      <c r="E401" s="17"/>
    </row>
    <row r="402" spans="5:5" s="16" customFormat="1" x14ac:dyDescent="0.25">
      <c r="E402" s="17"/>
    </row>
    <row r="403" spans="5:5" s="16" customFormat="1" x14ac:dyDescent="0.25">
      <c r="E403" s="17"/>
    </row>
    <row r="404" spans="5:5" s="16" customFormat="1" x14ac:dyDescent="0.25">
      <c r="E404" s="17"/>
    </row>
    <row r="405" spans="5:5" s="16" customFormat="1" x14ac:dyDescent="0.25">
      <c r="E405" s="17"/>
    </row>
    <row r="406" spans="5:5" s="16" customFormat="1" x14ac:dyDescent="0.25">
      <c r="E406" s="17"/>
    </row>
    <row r="407" spans="5:5" s="16" customFormat="1" x14ac:dyDescent="0.25">
      <c r="E407" s="17"/>
    </row>
    <row r="408" spans="5:5" s="16" customFormat="1" x14ac:dyDescent="0.25">
      <c r="E408" s="17"/>
    </row>
    <row r="409" spans="5:5" s="16" customFormat="1" x14ac:dyDescent="0.25">
      <c r="E409" s="17"/>
    </row>
    <row r="410" spans="5:5" s="16" customFormat="1" x14ac:dyDescent="0.25">
      <c r="E410" s="17"/>
    </row>
    <row r="411" spans="5:5" s="16" customFormat="1" x14ac:dyDescent="0.25">
      <c r="E411" s="17"/>
    </row>
    <row r="412" spans="5:5" s="16" customFormat="1" x14ac:dyDescent="0.25">
      <c r="E412" s="17"/>
    </row>
    <row r="413" spans="5:5" s="16" customFormat="1" x14ac:dyDescent="0.25">
      <c r="E413" s="17"/>
    </row>
    <row r="414" spans="5:5" s="16" customFormat="1" x14ac:dyDescent="0.25">
      <c r="E414" s="17"/>
    </row>
    <row r="415" spans="5:5" s="16" customFormat="1" x14ac:dyDescent="0.25">
      <c r="E415" s="17"/>
    </row>
    <row r="416" spans="5:5" s="16" customFormat="1" x14ac:dyDescent="0.25">
      <c r="E416" s="17"/>
    </row>
    <row r="417" spans="5:5" s="16" customFormat="1" x14ac:dyDescent="0.25">
      <c r="E417" s="17"/>
    </row>
    <row r="418" spans="5:5" s="16" customFormat="1" x14ac:dyDescent="0.25">
      <c r="E418" s="17"/>
    </row>
    <row r="419" spans="5:5" s="16" customFormat="1" x14ac:dyDescent="0.25">
      <c r="E419" s="17"/>
    </row>
    <row r="420" spans="5:5" s="16" customFormat="1" x14ac:dyDescent="0.25">
      <c r="E420" s="17"/>
    </row>
    <row r="421" spans="5:5" s="16" customFormat="1" x14ac:dyDescent="0.25">
      <c r="E421" s="17"/>
    </row>
    <row r="422" spans="5:5" s="16" customFormat="1" x14ac:dyDescent="0.25">
      <c r="E422" s="17"/>
    </row>
    <row r="423" spans="5:5" s="16" customFormat="1" x14ac:dyDescent="0.25">
      <c r="E423" s="17"/>
    </row>
    <row r="424" spans="5:5" s="16" customFormat="1" x14ac:dyDescent="0.25">
      <c r="E424" s="17"/>
    </row>
    <row r="425" spans="5:5" s="16" customFormat="1" x14ac:dyDescent="0.25">
      <c r="E425" s="17"/>
    </row>
    <row r="426" spans="5:5" s="16" customFormat="1" x14ac:dyDescent="0.25">
      <c r="E426" s="17"/>
    </row>
    <row r="427" spans="5:5" s="16" customFormat="1" x14ac:dyDescent="0.25">
      <c r="E427" s="17"/>
    </row>
    <row r="428" spans="5:5" s="16" customFormat="1" x14ac:dyDescent="0.25">
      <c r="E428" s="17"/>
    </row>
    <row r="429" spans="5:5" s="16" customFormat="1" x14ac:dyDescent="0.25">
      <c r="E429" s="17"/>
    </row>
    <row r="430" spans="5:5" s="16" customFormat="1" x14ac:dyDescent="0.25">
      <c r="E430" s="17"/>
    </row>
    <row r="431" spans="5:5" s="16" customFormat="1" x14ac:dyDescent="0.25">
      <c r="E431" s="17"/>
    </row>
    <row r="432" spans="5:5" s="16" customFormat="1" x14ac:dyDescent="0.25">
      <c r="E432" s="17"/>
    </row>
    <row r="433" spans="5:5" s="16" customFormat="1" x14ac:dyDescent="0.25">
      <c r="E433" s="17"/>
    </row>
    <row r="434" spans="5:5" s="16" customFormat="1" x14ac:dyDescent="0.25">
      <c r="E434" s="17"/>
    </row>
    <row r="435" spans="5:5" s="16" customFormat="1" x14ac:dyDescent="0.25">
      <c r="E435" s="17"/>
    </row>
    <row r="436" spans="5:5" s="16" customFormat="1" x14ac:dyDescent="0.25">
      <c r="E436" s="17"/>
    </row>
    <row r="437" spans="5:5" s="16" customFormat="1" x14ac:dyDescent="0.25">
      <c r="E437" s="17"/>
    </row>
    <row r="438" spans="5:5" s="16" customFormat="1" x14ac:dyDescent="0.25">
      <c r="E438" s="17"/>
    </row>
    <row r="439" spans="5:5" s="16" customFormat="1" x14ac:dyDescent="0.25">
      <c r="E439" s="17"/>
    </row>
    <row r="440" spans="5:5" s="16" customFormat="1" x14ac:dyDescent="0.25">
      <c r="E440" s="17"/>
    </row>
    <row r="441" spans="5:5" s="16" customFormat="1" x14ac:dyDescent="0.25">
      <c r="E441" s="17"/>
    </row>
    <row r="442" spans="5:5" s="16" customFormat="1" x14ac:dyDescent="0.25">
      <c r="E442" s="17"/>
    </row>
    <row r="443" spans="5:5" s="16" customFormat="1" x14ac:dyDescent="0.25">
      <c r="E443" s="17"/>
    </row>
    <row r="444" spans="5:5" s="16" customFormat="1" x14ac:dyDescent="0.25">
      <c r="E444" s="17"/>
    </row>
    <row r="445" spans="5:5" s="16" customFormat="1" x14ac:dyDescent="0.25">
      <c r="E445" s="17"/>
    </row>
    <row r="446" spans="5:5" s="16" customFormat="1" x14ac:dyDescent="0.25">
      <c r="E446" s="17"/>
    </row>
    <row r="447" spans="5:5" s="16" customFormat="1" x14ac:dyDescent="0.25">
      <c r="E447" s="17"/>
    </row>
    <row r="448" spans="5:5" s="16" customFormat="1" x14ac:dyDescent="0.25">
      <c r="E448" s="17"/>
    </row>
    <row r="449" spans="5:5" s="16" customFormat="1" x14ac:dyDescent="0.25">
      <c r="E449" s="17"/>
    </row>
    <row r="450" spans="5:5" s="16" customFormat="1" x14ac:dyDescent="0.25">
      <c r="E450" s="17"/>
    </row>
    <row r="451" spans="5:5" s="16" customFormat="1" x14ac:dyDescent="0.25">
      <c r="E451" s="17"/>
    </row>
    <row r="452" spans="5:5" s="16" customFormat="1" x14ac:dyDescent="0.25">
      <c r="E452" s="17"/>
    </row>
    <row r="453" spans="5:5" s="16" customFormat="1" x14ac:dyDescent="0.25">
      <c r="E453" s="17"/>
    </row>
    <row r="454" spans="5:5" s="16" customFormat="1" x14ac:dyDescent="0.25">
      <c r="E454" s="17"/>
    </row>
    <row r="455" spans="5:5" s="16" customFormat="1" x14ac:dyDescent="0.25">
      <c r="E455" s="17"/>
    </row>
    <row r="456" spans="5:5" s="16" customFormat="1" x14ac:dyDescent="0.25">
      <c r="E456" s="17"/>
    </row>
    <row r="457" spans="5:5" s="16" customFormat="1" x14ac:dyDescent="0.25">
      <c r="E457" s="17"/>
    </row>
    <row r="458" spans="5:5" s="16" customFormat="1" x14ac:dyDescent="0.25">
      <c r="E458" s="17"/>
    </row>
    <row r="459" spans="5:5" s="16" customFormat="1" x14ac:dyDescent="0.25">
      <c r="E459" s="17"/>
    </row>
    <row r="460" spans="5:5" s="16" customFormat="1" x14ac:dyDescent="0.25">
      <c r="E460" s="17"/>
    </row>
    <row r="461" spans="5:5" s="16" customFormat="1" x14ac:dyDescent="0.25">
      <c r="E461" s="17"/>
    </row>
    <row r="462" spans="5:5" s="16" customFormat="1" x14ac:dyDescent="0.25">
      <c r="E462" s="17"/>
    </row>
    <row r="463" spans="5:5" s="16" customFormat="1" x14ac:dyDescent="0.25">
      <c r="E463" s="17"/>
    </row>
    <row r="464" spans="5:5" s="16" customFormat="1" x14ac:dyDescent="0.25">
      <c r="E464" s="17"/>
    </row>
    <row r="465" spans="5:5" s="16" customFormat="1" x14ac:dyDescent="0.25">
      <c r="E465" s="17"/>
    </row>
    <row r="466" spans="5:5" s="16" customFormat="1" x14ac:dyDescent="0.25">
      <c r="E466" s="17"/>
    </row>
    <row r="467" spans="5:5" s="16" customFormat="1" x14ac:dyDescent="0.25">
      <c r="E467" s="17"/>
    </row>
    <row r="468" spans="5:5" s="16" customFormat="1" x14ac:dyDescent="0.25">
      <c r="E468" s="17"/>
    </row>
    <row r="469" spans="5:5" s="16" customFormat="1" x14ac:dyDescent="0.25">
      <c r="E469" s="17"/>
    </row>
    <row r="470" spans="5:5" s="16" customFormat="1" x14ac:dyDescent="0.25">
      <c r="E470" s="17"/>
    </row>
    <row r="471" spans="5:5" s="16" customFormat="1" x14ac:dyDescent="0.25">
      <c r="E471" s="17"/>
    </row>
    <row r="472" spans="5:5" s="16" customFormat="1" x14ac:dyDescent="0.25">
      <c r="E472" s="17"/>
    </row>
    <row r="473" spans="5:5" s="16" customFormat="1" x14ac:dyDescent="0.25">
      <c r="E473" s="17"/>
    </row>
    <row r="474" spans="5:5" s="16" customFormat="1" x14ac:dyDescent="0.25">
      <c r="E474" s="17"/>
    </row>
    <row r="475" spans="5:5" s="16" customFormat="1" x14ac:dyDescent="0.25">
      <c r="E475" s="17"/>
    </row>
    <row r="476" spans="5:5" s="16" customFormat="1" x14ac:dyDescent="0.25">
      <c r="E476" s="17"/>
    </row>
    <row r="477" spans="5:5" s="16" customFormat="1" x14ac:dyDescent="0.25">
      <c r="E477" s="17"/>
    </row>
    <row r="478" spans="5:5" s="16" customFormat="1" x14ac:dyDescent="0.25">
      <c r="E478" s="17"/>
    </row>
    <row r="479" spans="5:5" s="16" customFormat="1" x14ac:dyDescent="0.25">
      <c r="E479" s="17"/>
    </row>
    <row r="480" spans="5:5" s="16" customFormat="1" x14ac:dyDescent="0.25">
      <c r="E480" s="17"/>
    </row>
    <row r="481" spans="5:5" s="16" customFormat="1" x14ac:dyDescent="0.25">
      <c r="E481" s="17"/>
    </row>
    <row r="482" spans="5:5" s="16" customFormat="1" x14ac:dyDescent="0.25">
      <c r="E482" s="17"/>
    </row>
    <row r="483" spans="5:5" s="16" customFormat="1" x14ac:dyDescent="0.25">
      <c r="E483" s="17"/>
    </row>
    <row r="484" spans="5:5" s="16" customFormat="1" x14ac:dyDescent="0.25">
      <c r="E484" s="17"/>
    </row>
    <row r="485" spans="5:5" s="16" customFormat="1" x14ac:dyDescent="0.25">
      <c r="E485" s="17"/>
    </row>
    <row r="486" spans="5:5" s="16" customFormat="1" x14ac:dyDescent="0.25">
      <c r="E486" s="17"/>
    </row>
    <row r="487" spans="5:5" s="16" customFormat="1" x14ac:dyDescent="0.25">
      <c r="E487" s="17"/>
    </row>
    <row r="488" spans="5:5" s="16" customFormat="1" x14ac:dyDescent="0.25">
      <c r="E488" s="17"/>
    </row>
    <row r="489" spans="5:5" s="16" customFormat="1" x14ac:dyDescent="0.25">
      <c r="E489" s="17"/>
    </row>
    <row r="490" spans="5:5" s="16" customFormat="1" x14ac:dyDescent="0.25">
      <c r="E490" s="17"/>
    </row>
    <row r="491" spans="5:5" s="16" customFormat="1" x14ac:dyDescent="0.25">
      <c r="E491" s="17"/>
    </row>
    <row r="492" spans="5:5" s="16" customFormat="1" x14ac:dyDescent="0.25">
      <c r="E492" s="17"/>
    </row>
    <row r="493" spans="5:5" s="16" customFormat="1" x14ac:dyDescent="0.25">
      <c r="E493" s="17"/>
    </row>
    <row r="494" spans="5:5" s="16" customFormat="1" x14ac:dyDescent="0.25">
      <c r="E494" s="17"/>
    </row>
    <row r="495" spans="5:5" s="16" customFormat="1" x14ac:dyDescent="0.25">
      <c r="E495" s="17"/>
    </row>
    <row r="496" spans="5:5" s="16" customFormat="1" x14ac:dyDescent="0.25">
      <c r="E496" s="17"/>
    </row>
    <row r="497" spans="5:5" s="16" customFormat="1" x14ac:dyDescent="0.25">
      <c r="E497" s="17"/>
    </row>
    <row r="498" spans="5:5" s="16" customFormat="1" x14ac:dyDescent="0.25">
      <c r="E498" s="17"/>
    </row>
    <row r="499" spans="5:5" s="16" customFormat="1" x14ac:dyDescent="0.25">
      <c r="E499" s="17"/>
    </row>
    <row r="500" spans="5:5" s="16" customFormat="1" x14ac:dyDescent="0.25">
      <c r="E500" s="17"/>
    </row>
    <row r="501" spans="5:5" s="16" customFormat="1" x14ac:dyDescent="0.25">
      <c r="E501" s="17"/>
    </row>
    <row r="502" spans="5:5" s="16" customFormat="1" x14ac:dyDescent="0.25">
      <c r="E502" s="17"/>
    </row>
    <row r="503" spans="5:5" s="16" customFormat="1" x14ac:dyDescent="0.25">
      <c r="E503" s="17"/>
    </row>
    <row r="504" spans="5:5" s="16" customFormat="1" x14ac:dyDescent="0.25">
      <c r="E504" s="17"/>
    </row>
    <row r="505" spans="5:5" s="16" customFormat="1" x14ac:dyDescent="0.25">
      <c r="E505" s="17"/>
    </row>
    <row r="506" spans="5:5" s="16" customFormat="1" x14ac:dyDescent="0.25">
      <c r="E506" s="17"/>
    </row>
    <row r="507" spans="5:5" s="16" customFormat="1" x14ac:dyDescent="0.25">
      <c r="E507" s="17"/>
    </row>
    <row r="508" spans="5:5" s="16" customFormat="1" x14ac:dyDescent="0.25">
      <c r="E508" s="17"/>
    </row>
    <row r="509" spans="5:5" s="16" customFormat="1" x14ac:dyDescent="0.25">
      <c r="E509" s="17"/>
    </row>
    <row r="510" spans="5:5" s="16" customFormat="1" x14ac:dyDescent="0.25">
      <c r="E510" s="17"/>
    </row>
    <row r="511" spans="5:5" s="16" customFormat="1" x14ac:dyDescent="0.25">
      <c r="E511" s="17"/>
    </row>
    <row r="512" spans="5:5" s="16" customFormat="1" x14ac:dyDescent="0.25">
      <c r="E512" s="17"/>
    </row>
    <row r="513" spans="5:5" s="16" customFormat="1" x14ac:dyDescent="0.25">
      <c r="E513" s="17"/>
    </row>
    <row r="514" spans="5:5" s="16" customFormat="1" x14ac:dyDescent="0.25">
      <c r="E514" s="17"/>
    </row>
    <row r="515" spans="5:5" s="16" customFormat="1" x14ac:dyDescent="0.25">
      <c r="E515" s="17"/>
    </row>
    <row r="516" spans="5:5" s="16" customFormat="1" x14ac:dyDescent="0.25">
      <c r="E516" s="17"/>
    </row>
    <row r="517" spans="5:5" s="16" customFormat="1" x14ac:dyDescent="0.25">
      <c r="E517" s="17"/>
    </row>
    <row r="518" spans="5:5" s="16" customFormat="1" x14ac:dyDescent="0.25">
      <c r="E518" s="17"/>
    </row>
    <row r="519" spans="5:5" s="16" customFormat="1" x14ac:dyDescent="0.25">
      <c r="E519" s="17"/>
    </row>
    <row r="520" spans="5:5" s="16" customFormat="1" x14ac:dyDescent="0.25">
      <c r="E520" s="17"/>
    </row>
    <row r="521" spans="5:5" s="16" customFormat="1" x14ac:dyDescent="0.25">
      <c r="E521" s="17"/>
    </row>
    <row r="522" spans="5:5" s="16" customFormat="1" x14ac:dyDescent="0.25">
      <c r="E522" s="17"/>
    </row>
    <row r="523" spans="5:5" s="16" customFormat="1" x14ac:dyDescent="0.25">
      <c r="E523" s="17"/>
    </row>
    <row r="524" spans="5:5" s="16" customFormat="1" x14ac:dyDescent="0.25">
      <c r="E524" s="17"/>
    </row>
    <row r="525" spans="5:5" s="16" customFormat="1" x14ac:dyDescent="0.25">
      <c r="E525" s="17"/>
    </row>
    <row r="526" spans="5:5" s="16" customFormat="1" x14ac:dyDescent="0.25">
      <c r="E526" s="17"/>
    </row>
    <row r="527" spans="5:5" s="16" customFormat="1" x14ac:dyDescent="0.25">
      <c r="E527" s="17"/>
    </row>
    <row r="528" spans="5:5" s="16" customFormat="1" x14ac:dyDescent="0.25">
      <c r="E528" s="17"/>
    </row>
    <row r="529" spans="5:5" s="16" customFormat="1" x14ac:dyDescent="0.25">
      <c r="E529" s="17"/>
    </row>
    <row r="530" spans="5:5" s="16" customFormat="1" x14ac:dyDescent="0.25">
      <c r="E530" s="17"/>
    </row>
    <row r="531" spans="5:5" s="16" customFormat="1" x14ac:dyDescent="0.25">
      <c r="E531" s="17"/>
    </row>
    <row r="532" spans="5:5" s="16" customFormat="1" x14ac:dyDescent="0.25">
      <c r="E532" s="17"/>
    </row>
    <row r="533" spans="5:5" s="16" customFormat="1" x14ac:dyDescent="0.25">
      <c r="E533" s="17"/>
    </row>
    <row r="534" spans="5:5" s="16" customFormat="1" x14ac:dyDescent="0.25">
      <c r="E534" s="17"/>
    </row>
    <row r="535" spans="5:5" s="16" customFormat="1" x14ac:dyDescent="0.25">
      <c r="E535" s="17"/>
    </row>
    <row r="536" spans="5:5" s="16" customFormat="1" x14ac:dyDescent="0.25">
      <c r="E536" s="17"/>
    </row>
    <row r="537" spans="5:5" s="16" customFormat="1" x14ac:dyDescent="0.25">
      <c r="E537" s="17"/>
    </row>
    <row r="538" spans="5:5" s="16" customFormat="1" x14ac:dyDescent="0.25">
      <c r="E538" s="17"/>
    </row>
    <row r="539" spans="5:5" s="16" customFormat="1" x14ac:dyDescent="0.25">
      <c r="E539" s="17"/>
    </row>
    <row r="540" spans="5:5" s="16" customFormat="1" x14ac:dyDescent="0.25">
      <c r="E540" s="17"/>
    </row>
    <row r="541" spans="5:5" s="16" customFormat="1" x14ac:dyDescent="0.25">
      <c r="E541" s="17"/>
    </row>
    <row r="542" spans="5:5" s="16" customFormat="1" x14ac:dyDescent="0.25">
      <c r="E542" s="17"/>
    </row>
    <row r="543" spans="5:5" s="16" customFormat="1" x14ac:dyDescent="0.25">
      <c r="E543" s="17"/>
    </row>
    <row r="544" spans="5:5" s="16" customFormat="1" x14ac:dyDescent="0.25">
      <c r="E544" s="17"/>
    </row>
    <row r="545" spans="5:5" s="16" customFormat="1" x14ac:dyDescent="0.25">
      <c r="E545" s="17"/>
    </row>
    <row r="546" spans="5:5" s="16" customFormat="1" x14ac:dyDescent="0.25">
      <c r="E546" s="17"/>
    </row>
    <row r="547" spans="5:5" s="16" customFormat="1" x14ac:dyDescent="0.25">
      <c r="E547" s="17"/>
    </row>
    <row r="548" spans="5:5" s="16" customFormat="1" x14ac:dyDescent="0.25">
      <c r="E548" s="17"/>
    </row>
    <row r="549" spans="5:5" s="16" customFormat="1" x14ac:dyDescent="0.25">
      <c r="E549" s="17"/>
    </row>
    <row r="550" spans="5:5" s="16" customFormat="1" x14ac:dyDescent="0.25">
      <c r="E550" s="17"/>
    </row>
    <row r="551" spans="5:5" s="16" customFormat="1" x14ac:dyDescent="0.25">
      <c r="E551" s="17"/>
    </row>
    <row r="552" spans="5:5" s="16" customFormat="1" x14ac:dyDescent="0.25">
      <c r="E552" s="17"/>
    </row>
    <row r="553" spans="5:5" s="16" customFormat="1" x14ac:dyDescent="0.25">
      <c r="E553" s="17"/>
    </row>
    <row r="554" spans="5:5" s="16" customFormat="1" x14ac:dyDescent="0.25">
      <c r="E554" s="17"/>
    </row>
    <row r="555" spans="5:5" s="16" customFormat="1" x14ac:dyDescent="0.25">
      <c r="E555" s="17"/>
    </row>
    <row r="556" spans="5:5" s="16" customFormat="1" x14ac:dyDescent="0.25">
      <c r="E556" s="17"/>
    </row>
    <row r="557" spans="5:5" s="16" customFormat="1" x14ac:dyDescent="0.25">
      <c r="E557" s="17"/>
    </row>
    <row r="558" spans="5:5" s="16" customFormat="1" x14ac:dyDescent="0.25">
      <c r="E558" s="17"/>
    </row>
    <row r="559" spans="5:5" s="16" customFormat="1" x14ac:dyDescent="0.25">
      <c r="E559" s="17"/>
    </row>
    <row r="560" spans="5:5" s="16" customFormat="1" x14ac:dyDescent="0.25">
      <c r="E560" s="17"/>
    </row>
    <row r="561" spans="5:5" s="16" customFormat="1" x14ac:dyDescent="0.25">
      <c r="E561" s="17"/>
    </row>
    <row r="562" spans="5:5" s="16" customFormat="1" x14ac:dyDescent="0.25">
      <c r="E562" s="17"/>
    </row>
    <row r="563" spans="5:5" s="16" customFormat="1" x14ac:dyDescent="0.25">
      <c r="E563" s="17"/>
    </row>
    <row r="564" spans="5:5" s="16" customFormat="1" x14ac:dyDescent="0.25">
      <c r="E564" s="17"/>
    </row>
    <row r="565" spans="5:5" s="16" customFormat="1" x14ac:dyDescent="0.25">
      <c r="E565" s="17"/>
    </row>
    <row r="566" spans="5:5" s="16" customFormat="1" x14ac:dyDescent="0.25">
      <c r="E566" s="17"/>
    </row>
    <row r="567" spans="5:5" s="16" customFormat="1" x14ac:dyDescent="0.25">
      <c r="E567" s="17"/>
    </row>
    <row r="568" spans="5:5" s="16" customFormat="1" x14ac:dyDescent="0.25">
      <c r="E568" s="17"/>
    </row>
    <row r="569" spans="5:5" s="16" customFormat="1" x14ac:dyDescent="0.25">
      <c r="E569" s="17"/>
    </row>
    <row r="570" spans="5:5" s="16" customFormat="1" x14ac:dyDescent="0.25">
      <c r="E570" s="17"/>
    </row>
    <row r="571" spans="5:5" s="16" customFormat="1" x14ac:dyDescent="0.25">
      <c r="E571" s="17"/>
    </row>
    <row r="572" spans="5:5" s="16" customFormat="1" x14ac:dyDescent="0.25">
      <c r="E572" s="17"/>
    </row>
    <row r="573" spans="5:5" s="16" customFormat="1" x14ac:dyDescent="0.25">
      <c r="E573" s="17"/>
    </row>
    <row r="574" spans="5:5" s="16" customFormat="1" x14ac:dyDescent="0.25">
      <c r="E574" s="17"/>
    </row>
    <row r="575" spans="5:5" s="16" customFormat="1" x14ac:dyDescent="0.25">
      <c r="E575" s="17"/>
    </row>
    <row r="576" spans="5:5" s="16" customFormat="1" x14ac:dyDescent="0.25">
      <c r="E576" s="17"/>
    </row>
    <row r="577" spans="5:5" s="16" customFormat="1" x14ac:dyDescent="0.25">
      <c r="E577" s="17"/>
    </row>
    <row r="578" spans="5:5" s="16" customFormat="1" x14ac:dyDescent="0.25">
      <c r="E578" s="17"/>
    </row>
    <row r="579" spans="5:5" s="16" customFormat="1" x14ac:dyDescent="0.25">
      <c r="E579" s="17"/>
    </row>
    <row r="580" spans="5:5" s="16" customFormat="1" x14ac:dyDescent="0.25">
      <c r="E580" s="17"/>
    </row>
    <row r="581" spans="5:5" s="16" customFormat="1" x14ac:dyDescent="0.25">
      <c r="E581" s="17"/>
    </row>
    <row r="582" spans="5:5" s="16" customFormat="1" x14ac:dyDescent="0.25">
      <c r="E582" s="17"/>
    </row>
    <row r="583" spans="5:5" s="16" customFormat="1" x14ac:dyDescent="0.25">
      <c r="E583" s="17"/>
    </row>
    <row r="584" spans="5:5" s="16" customFormat="1" x14ac:dyDescent="0.25">
      <c r="E584" s="17"/>
    </row>
    <row r="585" spans="5:5" s="16" customFormat="1" x14ac:dyDescent="0.25">
      <c r="E585" s="17"/>
    </row>
    <row r="586" spans="5:5" s="16" customFormat="1" x14ac:dyDescent="0.25">
      <c r="E586" s="17"/>
    </row>
    <row r="587" spans="5:5" s="16" customFormat="1" x14ac:dyDescent="0.25">
      <c r="E587" s="17"/>
    </row>
    <row r="588" spans="5:5" s="16" customFormat="1" x14ac:dyDescent="0.25">
      <c r="E588" s="17"/>
    </row>
    <row r="589" spans="5:5" s="16" customFormat="1" x14ac:dyDescent="0.25">
      <c r="E589" s="17"/>
    </row>
    <row r="590" spans="5:5" s="16" customFormat="1" x14ac:dyDescent="0.25">
      <c r="E590" s="17"/>
    </row>
    <row r="591" spans="5:5" s="16" customFormat="1" x14ac:dyDescent="0.25">
      <c r="E591" s="17"/>
    </row>
    <row r="592" spans="5:5" s="16" customFormat="1" x14ac:dyDescent="0.25">
      <c r="E592" s="17"/>
    </row>
    <row r="593" spans="5:5" s="16" customFormat="1" x14ac:dyDescent="0.25">
      <c r="E593" s="17"/>
    </row>
    <row r="594" spans="5:5" s="16" customFormat="1" x14ac:dyDescent="0.25">
      <c r="E594" s="17"/>
    </row>
    <row r="595" spans="5:5" s="16" customFormat="1" x14ac:dyDescent="0.25">
      <c r="E595" s="17"/>
    </row>
    <row r="596" spans="5:5" s="16" customFormat="1" x14ac:dyDescent="0.25">
      <c r="E596" s="17"/>
    </row>
    <row r="597" spans="5:5" s="16" customFormat="1" x14ac:dyDescent="0.25">
      <c r="E597" s="17"/>
    </row>
    <row r="598" spans="5:5" s="16" customFormat="1" x14ac:dyDescent="0.25">
      <c r="E598" s="17"/>
    </row>
    <row r="599" spans="5:5" s="16" customFormat="1" x14ac:dyDescent="0.25">
      <c r="E599" s="17"/>
    </row>
    <row r="600" spans="5:5" s="16" customFormat="1" x14ac:dyDescent="0.25">
      <c r="E600" s="17"/>
    </row>
    <row r="601" spans="5:5" s="16" customFormat="1" x14ac:dyDescent="0.25">
      <c r="E601" s="17"/>
    </row>
    <row r="602" spans="5:5" s="16" customFormat="1" x14ac:dyDescent="0.25">
      <c r="E602" s="17"/>
    </row>
    <row r="603" spans="5:5" s="16" customFormat="1" x14ac:dyDescent="0.25">
      <c r="E603" s="17"/>
    </row>
    <row r="604" spans="5:5" s="16" customFormat="1" x14ac:dyDescent="0.25">
      <c r="E604" s="17"/>
    </row>
    <row r="605" spans="5:5" s="16" customFormat="1" x14ac:dyDescent="0.25">
      <c r="E605" s="17"/>
    </row>
    <row r="606" spans="5:5" s="16" customFormat="1" x14ac:dyDescent="0.25">
      <c r="E606" s="17"/>
    </row>
    <row r="607" spans="5:5" s="16" customFormat="1" x14ac:dyDescent="0.25">
      <c r="E607" s="17"/>
    </row>
    <row r="608" spans="5:5" s="16" customFormat="1" x14ac:dyDescent="0.25">
      <c r="E608" s="17"/>
    </row>
    <row r="609" spans="5:5" s="16" customFormat="1" x14ac:dyDescent="0.25">
      <c r="E609" s="17"/>
    </row>
    <row r="610" spans="5:5" s="16" customFormat="1" x14ac:dyDescent="0.25">
      <c r="E610" s="17"/>
    </row>
    <row r="611" spans="5:5" s="16" customFormat="1" x14ac:dyDescent="0.25">
      <c r="E611" s="17"/>
    </row>
    <row r="612" spans="5:5" s="16" customFormat="1" x14ac:dyDescent="0.25">
      <c r="E612" s="17"/>
    </row>
    <row r="613" spans="5:5" s="16" customFormat="1" x14ac:dyDescent="0.25">
      <c r="E613" s="17"/>
    </row>
    <row r="614" spans="5:5" s="16" customFormat="1" x14ac:dyDescent="0.25">
      <c r="E614" s="17"/>
    </row>
    <row r="615" spans="5:5" s="16" customFormat="1" x14ac:dyDescent="0.25">
      <c r="E615" s="17"/>
    </row>
    <row r="616" spans="5:5" s="16" customFormat="1" x14ac:dyDescent="0.25">
      <c r="E616" s="17"/>
    </row>
    <row r="617" spans="5:5" s="16" customFormat="1" x14ac:dyDescent="0.25">
      <c r="E617" s="17"/>
    </row>
    <row r="618" spans="5:5" s="16" customFormat="1" x14ac:dyDescent="0.25">
      <c r="E618" s="17"/>
    </row>
    <row r="619" spans="5:5" s="16" customFormat="1" x14ac:dyDescent="0.25">
      <c r="E619" s="17"/>
    </row>
    <row r="620" spans="5:5" s="16" customFormat="1" x14ac:dyDescent="0.25">
      <c r="E620" s="17"/>
    </row>
    <row r="621" spans="5:5" s="16" customFormat="1" x14ac:dyDescent="0.25">
      <c r="E621" s="17"/>
    </row>
    <row r="622" spans="5:5" s="16" customFormat="1" x14ac:dyDescent="0.25">
      <c r="E622" s="17"/>
    </row>
    <row r="623" spans="5:5" s="16" customFormat="1" x14ac:dyDescent="0.25">
      <c r="E623" s="17"/>
    </row>
    <row r="624" spans="5:5" s="16" customFormat="1" x14ac:dyDescent="0.25">
      <c r="E624" s="17"/>
    </row>
    <row r="625" spans="5:5" s="16" customFormat="1" x14ac:dyDescent="0.25">
      <c r="E625" s="17"/>
    </row>
    <row r="626" spans="5:5" s="16" customFormat="1" x14ac:dyDescent="0.25">
      <c r="E626" s="17"/>
    </row>
    <row r="627" spans="5:5" s="16" customFormat="1" x14ac:dyDescent="0.25">
      <c r="E627" s="17"/>
    </row>
    <row r="628" spans="5:5" s="16" customFormat="1" x14ac:dyDescent="0.25">
      <c r="E628" s="17"/>
    </row>
    <row r="629" spans="5:5" s="16" customFormat="1" x14ac:dyDescent="0.25">
      <c r="E629" s="17"/>
    </row>
    <row r="630" spans="5:5" s="16" customFormat="1" x14ac:dyDescent="0.25">
      <c r="E630" s="17"/>
    </row>
    <row r="631" spans="5:5" s="16" customFormat="1" x14ac:dyDescent="0.25">
      <c r="E631" s="17"/>
    </row>
    <row r="632" spans="5:5" s="16" customFormat="1" x14ac:dyDescent="0.25">
      <c r="E632" s="17"/>
    </row>
    <row r="633" spans="5:5" s="16" customFormat="1" x14ac:dyDescent="0.25">
      <c r="E633" s="17"/>
    </row>
    <row r="634" spans="5:5" s="16" customFormat="1" x14ac:dyDescent="0.25">
      <c r="E634" s="17"/>
    </row>
    <row r="635" spans="5:5" s="16" customFormat="1" x14ac:dyDescent="0.25">
      <c r="E635" s="17"/>
    </row>
    <row r="636" spans="5:5" s="16" customFormat="1" x14ac:dyDescent="0.25">
      <c r="E636" s="17"/>
    </row>
    <row r="637" spans="5:5" s="16" customFormat="1" x14ac:dyDescent="0.25">
      <c r="E637" s="17"/>
    </row>
    <row r="638" spans="5:5" s="16" customFormat="1" x14ac:dyDescent="0.25">
      <c r="E638" s="17"/>
    </row>
    <row r="639" spans="5:5" s="16" customFormat="1" x14ac:dyDescent="0.25">
      <c r="E639" s="17"/>
    </row>
    <row r="640" spans="5:5" s="16" customFormat="1" x14ac:dyDescent="0.25">
      <c r="E640" s="17"/>
    </row>
    <row r="641" spans="5:5" s="16" customFormat="1" x14ac:dyDescent="0.25">
      <c r="E641" s="17"/>
    </row>
    <row r="642" spans="5:5" s="16" customFormat="1" x14ac:dyDescent="0.25">
      <c r="E642" s="17"/>
    </row>
    <row r="643" spans="5:5" s="16" customFormat="1" x14ac:dyDescent="0.25">
      <c r="E643" s="17"/>
    </row>
    <row r="644" spans="5:5" s="16" customFormat="1" x14ac:dyDescent="0.25">
      <c r="E644" s="17"/>
    </row>
    <row r="645" spans="5:5" s="16" customFormat="1" x14ac:dyDescent="0.25">
      <c r="E645" s="17"/>
    </row>
    <row r="646" spans="5:5" s="16" customFormat="1" x14ac:dyDescent="0.25">
      <c r="E646" s="17"/>
    </row>
    <row r="647" spans="5:5" s="16" customFormat="1" x14ac:dyDescent="0.25">
      <c r="E647" s="17"/>
    </row>
    <row r="648" spans="5:5" s="16" customFormat="1" x14ac:dyDescent="0.25">
      <c r="E648" s="17"/>
    </row>
    <row r="649" spans="5:5" s="16" customFormat="1" x14ac:dyDescent="0.25">
      <c r="E649" s="17"/>
    </row>
    <row r="650" spans="5:5" s="16" customFormat="1" x14ac:dyDescent="0.25">
      <c r="E650" s="17"/>
    </row>
    <row r="651" spans="5:5" s="16" customFormat="1" x14ac:dyDescent="0.25">
      <c r="E651" s="17"/>
    </row>
    <row r="652" spans="5:5" s="16" customFormat="1" x14ac:dyDescent="0.25">
      <c r="E652" s="17"/>
    </row>
    <row r="653" spans="5:5" s="16" customFormat="1" x14ac:dyDescent="0.25">
      <c r="E653" s="17"/>
    </row>
    <row r="654" spans="5:5" s="16" customFormat="1" x14ac:dyDescent="0.25">
      <c r="E654" s="17"/>
    </row>
    <row r="655" spans="5:5" s="16" customFormat="1" x14ac:dyDescent="0.25">
      <c r="E655" s="17"/>
    </row>
    <row r="656" spans="5:5" s="16" customFormat="1" x14ac:dyDescent="0.25">
      <c r="E656" s="17"/>
    </row>
    <row r="657" spans="5:5" s="16" customFormat="1" x14ac:dyDescent="0.25">
      <c r="E657" s="17"/>
    </row>
    <row r="658" spans="5:5" s="16" customFormat="1" x14ac:dyDescent="0.25">
      <c r="E658" s="17"/>
    </row>
    <row r="659" spans="5:5" s="16" customFormat="1" x14ac:dyDescent="0.25">
      <c r="E659" s="17"/>
    </row>
    <row r="660" spans="5:5" s="16" customFormat="1" x14ac:dyDescent="0.25">
      <c r="E660" s="17"/>
    </row>
    <row r="661" spans="5:5" s="16" customFormat="1" x14ac:dyDescent="0.25">
      <c r="E661" s="17"/>
    </row>
    <row r="662" spans="5:5" s="16" customFormat="1" x14ac:dyDescent="0.25">
      <c r="E662" s="17"/>
    </row>
    <row r="663" spans="5:5" s="16" customFormat="1" x14ac:dyDescent="0.25">
      <c r="E663" s="17"/>
    </row>
    <row r="664" spans="5:5" s="16" customFormat="1" x14ac:dyDescent="0.25">
      <c r="E664" s="17"/>
    </row>
    <row r="665" spans="5:5" s="16" customFormat="1" x14ac:dyDescent="0.25">
      <c r="E665" s="17"/>
    </row>
    <row r="666" spans="5:5" s="16" customFormat="1" x14ac:dyDescent="0.25">
      <c r="E666" s="17"/>
    </row>
    <row r="667" spans="5:5" s="16" customFormat="1" x14ac:dyDescent="0.25">
      <c r="E667" s="17"/>
    </row>
    <row r="668" spans="5:5" s="16" customFormat="1" x14ac:dyDescent="0.25">
      <c r="E668" s="17"/>
    </row>
    <row r="669" spans="5:5" s="16" customFormat="1" x14ac:dyDescent="0.25">
      <c r="E669" s="17"/>
    </row>
    <row r="670" spans="5:5" s="16" customFormat="1" x14ac:dyDescent="0.25">
      <c r="E670" s="17"/>
    </row>
    <row r="671" spans="5:5" s="16" customFormat="1" x14ac:dyDescent="0.25">
      <c r="E671" s="17"/>
    </row>
    <row r="672" spans="5:5" s="16" customFormat="1" x14ac:dyDescent="0.25">
      <c r="E672" s="17"/>
    </row>
    <row r="673" spans="5:5" s="16" customFormat="1" x14ac:dyDescent="0.25">
      <c r="E673" s="17"/>
    </row>
    <row r="674" spans="5:5" s="16" customFormat="1" x14ac:dyDescent="0.25">
      <c r="E674" s="17"/>
    </row>
    <row r="675" spans="5:5" s="16" customFormat="1" x14ac:dyDescent="0.25">
      <c r="E675" s="17"/>
    </row>
    <row r="676" spans="5:5" s="16" customFormat="1" x14ac:dyDescent="0.25">
      <c r="E676" s="17"/>
    </row>
    <row r="677" spans="5:5" s="16" customFormat="1" x14ac:dyDescent="0.25">
      <c r="E677" s="17"/>
    </row>
    <row r="678" spans="5:5" s="16" customFormat="1" x14ac:dyDescent="0.25">
      <c r="E678" s="17"/>
    </row>
    <row r="679" spans="5:5" s="16" customFormat="1" x14ac:dyDescent="0.25">
      <c r="E679" s="17"/>
    </row>
    <row r="680" spans="5:5" s="16" customFormat="1" x14ac:dyDescent="0.25">
      <c r="E680" s="17"/>
    </row>
    <row r="681" spans="5:5" s="16" customFormat="1" x14ac:dyDescent="0.25">
      <c r="E681" s="17"/>
    </row>
    <row r="682" spans="5:5" s="16" customFormat="1" x14ac:dyDescent="0.25">
      <c r="E682" s="17"/>
    </row>
    <row r="683" spans="5:5" s="16" customFormat="1" x14ac:dyDescent="0.25">
      <c r="E683" s="17"/>
    </row>
    <row r="684" spans="5:5" s="16" customFormat="1" x14ac:dyDescent="0.25">
      <c r="E684" s="17"/>
    </row>
    <row r="685" spans="5:5" s="16" customFormat="1" x14ac:dyDescent="0.25">
      <c r="E685" s="17"/>
    </row>
    <row r="686" spans="5:5" s="16" customFormat="1" x14ac:dyDescent="0.25">
      <c r="E686" s="17"/>
    </row>
    <row r="687" spans="5:5" s="16" customFormat="1" x14ac:dyDescent="0.25">
      <c r="E687" s="17"/>
    </row>
    <row r="688" spans="5:5" s="16" customFormat="1" x14ac:dyDescent="0.25">
      <c r="E688" s="17"/>
    </row>
    <row r="689" spans="5:5" s="16" customFormat="1" x14ac:dyDescent="0.25">
      <c r="E689" s="17"/>
    </row>
    <row r="690" spans="5:5" s="16" customFormat="1" x14ac:dyDescent="0.25">
      <c r="E690" s="17"/>
    </row>
    <row r="691" spans="5:5" s="16" customFormat="1" x14ac:dyDescent="0.25">
      <c r="E691" s="17"/>
    </row>
    <row r="692" spans="5:5" s="16" customFormat="1" x14ac:dyDescent="0.25">
      <c r="E692" s="17"/>
    </row>
    <row r="693" spans="5:5" s="16" customFormat="1" x14ac:dyDescent="0.25">
      <c r="E693" s="17"/>
    </row>
    <row r="694" spans="5:5" s="16" customFormat="1" x14ac:dyDescent="0.25">
      <c r="E694" s="17"/>
    </row>
    <row r="695" spans="5:5" s="16" customFormat="1" x14ac:dyDescent="0.25">
      <c r="E695" s="17"/>
    </row>
    <row r="696" spans="5:5" s="16" customFormat="1" x14ac:dyDescent="0.25">
      <c r="E696" s="17"/>
    </row>
    <row r="697" spans="5:5" s="16" customFormat="1" x14ac:dyDescent="0.25">
      <c r="E697" s="17"/>
    </row>
    <row r="698" spans="5:5" s="16" customFormat="1" x14ac:dyDescent="0.25">
      <c r="E698" s="17"/>
    </row>
    <row r="699" spans="5:5" s="16" customFormat="1" x14ac:dyDescent="0.25">
      <c r="E699" s="17"/>
    </row>
    <row r="700" spans="5:5" s="16" customFormat="1" x14ac:dyDescent="0.25">
      <c r="E700" s="17"/>
    </row>
    <row r="701" spans="5:5" s="16" customFormat="1" x14ac:dyDescent="0.25">
      <c r="E701" s="17"/>
    </row>
    <row r="702" spans="5:5" s="16" customFormat="1" x14ac:dyDescent="0.25">
      <c r="E702" s="17"/>
    </row>
    <row r="703" spans="5:5" s="16" customFormat="1" x14ac:dyDescent="0.25">
      <c r="E703" s="17"/>
    </row>
    <row r="704" spans="5:5" s="16" customFormat="1" x14ac:dyDescent="0.25">
      <c r="E704" s="17"/>
    </row>
    <row r="705" spans="5:5" s="16" customFormat="1" x14ac:dyDescent="0.25">
      <c r="E705" s="17"/>
    </row>
    <row r="706" spans="5:5" s="16" customFormat="1" x14ac:dyDescent="0.25">
      <c r="E706" s="17"/>
    </row>
    <row r="707" spans="5:5" s="16" customFormat="1" x14ac:dyDescent="0.25">
      <c r="E707" s="17"/>
    </row>
    <row r="708" spans="5:5" s="16" customFormat="1" x14ac:dyDescent="0.25">
      <c r="E708" s="17"/>
    </row>
    <row r="709" spans="5:5" s="16" customFormat="1" x14ac:dyDescent="0.25">
      <c r="E709" s="17"/>
    </row>
    <row r="710" spans="5:5" s="16" customFormat="1" x14ac:dyDescent="0.25">
      <c r="E710" s="17"/>
    </row>
    <row r="711" spans="5:5" s="16" customFormat="1" x14ac:dyDescent="0.25">
      <c r="E711" s="17"/>
    </row>
    <row r="712" spans="5:5" s="16" customFormat="1" x14ac:dyDescent="0.25">
      <c r="E712" s="17"/>
    </row>
    <row r="713" spans="5:5" s="16" customFormat="1" x14ac:dyDescent="0.25">
      <c r="E713" s="17"/>
    </row>
    <row r="714" spans="5:5" s="16" customFormat="1" x14ac:dyDescent="0.25">
      <c r="E714" s="17"/>
    </row>
    <row r="715" spans="5:5" s="16" customFormat="1" x14ac:dyDescent="0.25">
      <c r="E715" s="17"/>
    </row>
    <row r="716" spans="5:5" s="16" customFormat="1" x14ac:dyDescent="0.25">
      <c r="E716" s="17"/>
    </row>
    <row r="717" spans="5:5" s="16" customFormat="1" x14ac:dyDescent="0.25">
      <c r="E717" s="17"/>
    </row>
    <row r="718" spans="5:5" s="16" customFormat="1" x14ac:dyDescent="0.25">
      <c r="E718" s="17"/>
    </row>
    <row r="719" spans="5:5" s="16" customFormat="1" x14ac:dyDescent="0.25">
      <c r="E719" s="17"/>
    </row>
    <row r="720" spans="5:5" s="16" customFormat="1" x14ac:dyDescent="0.25">
      <c r="E720" s="17"/>
    </row>
    <row r="721" spans="5:5" s="16" customFormat="1" x14ac:dyDescent="0.25">
      <c r="E721" s="17"/>
    </row>
    <row r="722" spans="5:5" s="16" customFormat="1" x14ac:dyDescent="0.25">
      <c r="E722" s="17"/>
    </row>
    <row r="723" spans="5:5" s="16" customFormat="1" x14ac:dyDescent="0.25">
      <c r="E723" s="17"/>
    </row>
    <row r="724" spans="5:5" s="16" customFormat="1" x14ac:dyDescent="0.25">
      <c r="E724" s="17"/>
    </row>
    <row r="725" spans="5:5" s="16" customFormat="1" x14ac:dyDescent="0.25">
      <c r="E725" s="17"/>
    </row>
    <row r="726" spans="5:5" s="16" customFormat="1" x14ac:dyDescent="0.25">
      <c r="E726" s="17"/>
    </row>
    <row r="727" spans="5:5" s="16" customFormat="1" x14ac:dyDescent="0.25">
      <c r="E727" s="17"/>
    </row>
    <row r="728" spans="5:5" s="16" customFormat="1" x14ac:dyDescent="0.25">
      <c r="E728" s="17"/>
    </row>
    <row r="729" spans="5:5" s="16" customFormat="1" x14ac:dyDescent="0.25">
      <c r="E729" s="17"/>
    </row>
    <row r="730" spans="5:5" s="16" customFormat="1" x14ac:dyDescent="0.25">
      <c r="E730" s="17"/>
    </row>
    <row r="731" spans="5:5" s="16" customFormat="1" x14ac:dyDescent="0.25">
      <c r="E731" s="17"/>
    </row>
    <row r="732" spans="5:5" s="16" customFormat="1" x14ac:dyDescent="0.25">
      <c r="E732" s="17"/>
    </row>
    <row r="733" spans="5:5" s="16" customFormat="1" x14ac:dyDescent="0.25">
      <c r="E733" s="17"/>
    </row>
    <row r="734" spans="5:5" s="16" customFormat="1" x14ac:dyDescent="0.25">
      <c r="E734" s="17"/>
    </row>
    <row r="735" spans="5:5" s="16" customFormat="1" x14ac:dyDescent="0.25">
      <c r="E735" s="17"/>
    </row>
    <row r="736" spans="5:5" s="16" customFormat="1" x14ac:dyDescent="0.25">
      <c r="E736" s="17"/>
    </row>
    <row r="737" spans="5:5" s="16" customFormat="1" x14ac:dyDescent="0.25">
      <c r="E737" s="17"/>
    </row>
    <row r="738" spans="5:5" s="16" customFormat="1" x14ac:dyDescent="0.25">
      <c r="E738" s="17"/>
    </row>
    <row r="739" spans="5:5" s="16" customFormat="1" x14ac:dyDescent="0.25">
      <c r="E739" s="17"/>
    </row>
    <row r="740" spans="5:5" s="16" customFormat="1" x14ac:dyDescent="0.25">
      <c r="E740" s="17"/>
    </row>
    <row r="741" spans="5:5" s="16" customFormat="1" x14ac:dyDescent="0.25">
      <c r="E741" s="17"/>
    </row>
    <row r="742" spans="5:5" s="16" customFormat="1" x14ac:dyDescent="0.25">
      <c r="E742" s="17"/>
    </row>
    <row r="743" spans="5:5" s="16" customFormat="1" x14ac:dyDescent="0.25">
      <c r="E743" s="17"/>
    </row>
    <row r="744" spans="5:5" s="16" customFormat="1" x14ac:dyDescent="0.25">
      <c r="E744" s="17"/>
    </row>
    <row r="745" spans="5:5" s="16" customFormat="1" x14ac:dyDescent="0.25">
      <c r="E745" s="17"/>
    </row>
    <row r="746" spans="5:5" s="16" customFormat="1" x14ac:dyDescent="0.25">
      <c r="E746" s="17"/>
    </row>
    <row r="747" spans="5:5" s="16" customFormat="1" x14ac:dyDescent="0.25">
      <c r="E747" s="17"/>
    </row>
    <row r="748" spans="5:5" s="16" customFormat="1" x14ac:dyDescent="0.25">
      <c r="E748" s="17"/>
    </row>
    <row r="749" spans="5:5" s="16" customFormat="1" x14ac:dyDescent="0.25">
      <c r="E749" s="17"/>
    </row>
    <row r="750" spans="5:5" s="16" customFormat="1" x14ac:dyDescent="0.25">
      <c r="E750" s="17"/>
    </row>
    <row r="751" spans="5:5" s="16" customFormat="1" x14ac:dyDescent="0.25">
      <c r="E751" s="17"/>
    </row>
    <row r="752" spans="5:5" s="16" customFormat="1" x14ac:dyDescent="0.25">
      <c r="E752" s="17"/>
    </row>
    <row r="753" spans="5:5" s="16" customFormat="1" x14ac:dyDescent="0.25">
      <c r="E753" s="17"/>
    </row>
    <row r="754" spans="5:5" s="16" customFormat="1" x14ac:dyDescent="0.25">
      <c r="E754" s="17"/>
    </row>
    <row r="755" spans="5:5" s="16" customFormat="1" x14ac:dyDescent="0.25">
      <c r="E755" s="17"/>
    </row>
    <row r="756" spans="5:5" s="16" customFormat="1" x14ac:dyDescent="0.25">
      <c r="E756" s="17"/>
    </row>
    <row r="757" spans="5:5" s="16" customFormat="1" x14ac:dyDescent="0.25">
      <c r="E757" s="17"/>
    </row>
    <row r="758" spans="5:5" s="16" customFormat="1" x14ac:dyDescent="0.25">
      <c r="E758" s="17"/>
    </row>
    <row r="759" spans="5:5" s="16" customFormat="1" x14ac:dyDescent="0.25">
      <c r="E759" s="17"/>
    </row>
    <row r="760" spans="5:5" s="16" customFormat="1" x14ac:dyDescent="0.25">
      <c r="E760" s="17"/>
    </row>
    <row r="761" spans="5:5" s="16" customFormat="1" x14ac:dyDescent="0.25">
      <c r="E761" s="17"/>
    </row>
    <row r="762" spans="5:5" s="16" customFormat="1" x14ac:dyDescent="0.25">
      <c r="E762" s="17"/>
    </row>
    <row r="763" spans="5:5" s="16" customFormat="1" x14ac:dyDescent="0.25">
      <c r="E763" s="17"/>
    </row>
    <row r="764" spans="5:5" s="16" customFormat="1" x14ac:dyDescent="0.25">
      <c r="E764" s="17"/>
    </row>
    <row r="765" spans="5:5" s="16" customFormat="1" x14ac:dyDescent="0.25">
      <c r="E765" s="17"/>
    </row>
    <row r="766" spans="5:5" s="16" customFormat="1" x14ac:dyDescent="0.25">
      <c r="E766" s="17"/>
    </row>
    <row r="767" spans="5:5" s="16" customFormat="1" x14ac:dyDescent="0.25">
      <c r="E767" s="17"/>
    </row>
    <row r="768" spans="5:5" s="16" customFormat="1" x14ac:dyDescent="0.25">
      <c r="E768" s="17"/>
    </row>
    <row r="769" spans="5:5" s="16" customFormat="1" x14ac:dyDescent="0.25">
      <c r="E769" s="17"/>
    </row>
    <row r="770" spans="5:5" s="16" customFormat="1" x14ac:dyDescent="0.25">
      <c r="E770" s="17"/>
    </row>
    <row r="771" spans="5:5" s="16" customFormat="1" x14ac:dyDescent="0.25">
      <c r="E771" s="17"/>
    </row>
    <row r="772" spans="5:5" s="16" customFormat="1" x14ac:dyDescent="0.25">
      <c r="E772" s="17"/>
    </row>
    <row r="773" spans="5:5" s="16" customFormat="1" x14ac:dyDescent="0.25">
      <c r="E773" s="17"/>
    </row>
  </sheetData>
  <sheetProtection algorithmName="SHA-512" hashValue="g5MW5FT0ulAlY0p4hl/tCLSnxQ3I6DzIozzJy6QQvGA8Qd4Pct0KAW3fmarzbXS4SRWlPWEAB6H7r5JA0YTcKg==" saltValue="HfVHxrM9+nl+l78dtevezg==" spinCount="100000" sheet="1" formatCells="0" formatColumns="0" formatRows="0" selectLockedCells="1"/>
  <mergeCells count="120">
    <mergeCell ref="E212:E243"/>
    <mergeCell ref="E142:E146"/>
    <mergeCell ref="E161:E181"/>
    <mergeCell ref="E183:E188"/>
    <mergeCell ref="E196:E201"/>
    <mergeCell ref="E203:E205"/>
    <mergeCell ref="E120:E121"/>
    <mergeCell ref="E124:E127"/>
    <mergeCell ref="E131:E132"/>
    <mergeCell ref="E134:E137"/>
    <mergeCell ref="B245:C245"/>
    <mergeCell ref="B244:C244"/>
    <mergeCell ref="H7:V7"/>
    <mergeCell ref="B211:C211"/>
    <mergeCell ref="B193:C193"/>
    <mergeCell ref="B157:C157"/>
    <mergeCell ref="B158:C158"/>
    <mergeCell ref="B159:C159"/>
    <mergeCell ref="B160:C160"/>
    <mergeCell ref="B161:B181"/>
    <mergeCell ref="B182:C182"/>
    <mergeCell ref="B150:C150"/>
    <mergeCell ref="B151:C151"/>
    <mergeCell ref="B183:B188"/>
    <mergeCell ref="B189:C189"/>
    <mergeCell ref="B190:C190"/>
    <mergeCell ref="B191:C191"/>
    <mergeCell ref="B192:C192"/>
    <mergeCell ref="B207:C207"/>
    <mergeCell ref="B208:C208"/>
    <mergeCell ref="B209:C209"/>
    <mergeCell ref="B210:C210"/>
    <mergeCell ref="B194:C194"/>
    <mergeCell ref="B195:C195"/>
    <mergeCell ref="B196:B201"/>
    <mergeCell ref="B202:C202"/>
    <mergeCell ref="B203:B205"/>
    <mergeCell ref="B206:C206"/>
    <mergeCell ref="B152:C152"/>
    <mergeCell ref="B153:C153"/>
    <mergeCell ref="B154:C154"/>
    <mergeCell ref="B155:C155"/>
    <mergeCell ref="B141:C141"/>
    <mergeCell ref="B142:B146"/>
    <mergeCell ref="B147:C147"/>
    <mergeCell ref="B148:C148"/>
    <mergeCell ref="B149:C149"/>
    <mergeCell ref="B140:C140"/>
    <mergeCell ref="B122:C122"/>
    <mergeCell ref="B123:C123"/>
    <mergeCell ref="B124:B127"/>
    <mergeCell ref="B128:C128"/>
    <mergeCell ref="B129:C129"/>
    <mergeCell ref="B130:C130"/>
    <mergeCell ref="B131:B132"/>
    <mergeCell ref="B133:C133"/>
    <mergeCell ref="B134:B137"/>
    <mergeCell ref="B138:C138"/>
    <mergeCell ref="B139:C139"/>
    <mergeCell ref="B120:B121"/>
    <mergeCell ref="B68:B98"/>
    <mergeCell ref="E68:E98"/>
    <mergeCell ref="B99:C99"/>
    <mergeCell ref="B100:B104"/>
    <mergeCell ref="B105:C105"/>
    <mergeCell ref="B106:B108"/>
    <mergeCell ref="B109:C109"/>
    <mergeCell ref="B110:B111"/>
    <mergeCell ref="B112:C112"/>
    <mergeCell ref="B113:B118"/>
    <mergeCell ref="B119:C119"/>
    <mergeCell ref="E100:E104"/>
    <mergeCell ref="E106:E108"/>
    <mergeCell ref="E110:E111"/>
    <mergeCell ref="E113:E118"/>
    <mergeCell ref="B13:B33"/>
    <mergeCell ref="E13:E33"/>
    <mergeCell ref="B34:C34"/>
    <mergeCell ref="B35:B39"/>
    <mergeCell ref="E35:E39"/>
    <mergeCell ref="B40:C40"/>
    <mergeCell ref="B41:C41"/>
    <mergeCell ref="B42:C42"/>
    <mergeCell ref="B67:C67"/>
    <mergeCell ref="B46:C46"/>
    <mergeCell ref="B47:C47"/>
    <mergeCell ref="B48:B52"/>
    <mergeCell ref="E48:E52"/>
    <mergeCell ref="B53:C53"/>
    <mergeCell ref="B54:B60"/>
    <mergeCell ref="E54:E60"/>
    <mergeCell ref="B61:C61"/>
    <mergeCell ref="B62:B64"/>
    <mergeCell ref="E62:E64"/>
    <mergeCell ref="B65:C65"/>
    <mergeCell ref="B66:C66"/>
    <mergeCell ref="C247:F247"/>
    <mergeCell ref="C248:F248"/>
    <mergeCell ref="G252:X252"/>
    <mergeCell ref="C249:F249"/>
    <mergeCell ref="BW6:BX6"/>
    <mergeCell ref="BS2:BV2"/>
    <mergeCell ref="B9:C9"/>
    <mergeCell ref="BV7:BV9"/>
    <mergeCell ref="BT3:BV3"/>
    <mergeCell ref="E4:BV4"/>
    <mergeCell ref="B6:F8"/>
    <mergeCell ref="BF7:BT7"/>
    <mergeCell ref="Y7:AM7"/>
    <mergeCell ref="AO7:BC7"/>
    <mergeCell ref="B3:F3"/>
    <mergeCell ref="BU8:BU9"/>
    <mergeCell ref="B4:D4"/>
    <mergeCell ref="BW9:BX9"/>
    <mergeCell ref="BI6:BS6"/>
    <mergeCell ref="B43:B45"/>
    <mergeCell ref="E43:E45"/>
    <mergeCell ref="B10:C10"/>
    <mergeCell ref="B11:C11"/>
    <mergeCell ref="B12:C12"/>
  </mergeCells>
  <conditionalFormatting sqref="BI6:BS6">
    <cfRule type="cellIs" dxfId="0" priority="1" operator="equal">
      <formula>0</formula>
    </cfRule>
  </conditionalFormatting>
  <pageMargins left="0.70866141732283472" right="0.70866141732283472" top="0.78740157480314965" bottom="0.78740157480314965" header="0.31496062992125984" footer="0.31496062992125984"/>
  <pageSetup paperSize="9" scale="45"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3">
    <tabColor theme="4" tint="0.59999389629810485"/>
    <pageSetUpPr fitToPage="1"/>
  </sheetPr>
  <dimension ref="B1:V259"/>
  <sheetViews>
    <sheetView showGridLines="0" view="pageBreakPreview" topLeftCell="A14" zoomScale="90" zoomScaleNormal="85" zoomScaleSheetLayoutView="90" workbookViewId="0">
      <selection activeCell="B139" sqref="B139:C139"/>
    </sheetView>
  </sheetViews>
  <sheetFormatPr defaultRowHeight="15" outlineLevelRow="1" x14ac:dyDescent="0.25"/>
  <cols>
    <col min="1" max="1" width="2.28515625" customWidth="1"/>
    <col min="2" max="2" width="8" customWidth="1"/>
    <col min="3" max="3" width="33.140625" customWidth="1"/>
    <col min="4" max="4" width="8.5703125" customWidth="1"/>
    <col min="5" max="7" width="8.42578125" style="2" customWidth="1"/>
    <col min="8" max="13" width="11.5703125" customWidth="1"/>
    <col min="14" max="15" width="10.85546875" customWidth="1"/>
    <col min="16" max="16" width="10.7109375" customWidth="1"/>
    <col min="17" max="17" width="11.42578125" customWidth="1"/>
    <col min="18" max="19" width="10.85546875" style="93" customWidth="1"/>
    <col min="20" max="20" width="12.140625" customWidth="1"/>
    <col min="21" max="21" width="12.28515625" customWidth="1"/>
  </cols>
  <sheetData>
    <row r="1" spans="2:21" hidden="1" x14ac:dyDescent="0.25"/>
    <row r="2" spans="2:21" ht="18" customHeight="1" thickBot="1" x14ac:dyDescent="0.4">
      <c r="B2" s="77" t="s">
        <v>427</v>
      </c>
      <c r="Q2" s="15"/>
    </row>
    <row r="3" spans="2:21" ht="24" thickTop="1" x14ac:dyDescent="0.3">
      <c r="B3" s="1003" t="s">
        <v>359</v>
      </c>
      <c r="C3" s="1004"/>
      <c r="D3" s="1004"/>
      <c r="E3" s="1004"/>
      <c r="F3" s="1005"/>
      <c r="G3" s="1005"/>
      <c r="H3" s="1005"/>
      <c r="I3" s="1005"/>
      <c r="J3" s="1005"/>
      <c r="K3" s="1005"/>
      <c r="L3" s="1005"/>
      <c r="M3" s="127"/>
      <c r="N3" s="127"/>
      <c r="O3" s="127"/>
      <c r="P3" s="128" t="s">
        <v>0</v>
      </c>
      <c r="Q3" s="129">
        <f>IF('Hlavní činnost'!AL3=0,"",'Hlavní činnost'!AL3)</f>
        <v>1639</v>
      </c>
      <c r="R3" s="130"/>
      <c r="S3" s="130"/>
      <c r="T3" s="127"/>
      <c r="U3" s="131"/>
    </row>
    <row r="4" spans="2:21" ht="20.25" customHeight="1" x14ac:dyDescent="0.25">
      <c r="B4" s="962" t="s">
        <v>389</v>
      </c>
      <c r="C4" s="963"/>
      <c r="D4" s="963"/>
      <c r="E4" s="873" t="str">
        <f>IF('Hlavní činnost'!E4=0,"",'Hlavní činnost'!E4)</f>
        <v>Sociální služby pro seniory Olomouc, příspěvková organizace</v>
      </c>
      <c r="F4" s="873"/>
      <c r="G4" s="873"/>
      <c r="H4" s="873"/>
      <c r="I4" s="873"/>
      <c r="J4" s="873"/>
      <c r="K4" s="873"/>
      <c r="L4" s="873"/>
      <c r="M4" s="873"/>
      <c r="N4" s="873"/>
      <c r="O4" s="873"/>
      <c r="P4" s="873"/>
      <c r="Q4" s="873"/>
      <c r="R4" s="132"/>
      <c r="S4" s="132"/>
      <c r="T4" s="133"/>
      <c r="U4" s="134"/>
    </row>
    <row r="5" spans="2:21" ht="15.75" thickBot="1" x14ac:dyDescent="0.3">
      <c r="B5" s="135"/>
      <c r="C5" s="136"/>
      <c r="D5" s="136"/>
      <c r="E5" s="1006"/>
      <c r="F5" s="1006"/>
      <c r="G5" s="1006"/>
      <c r="H5" s="1006"/>
      <c r="I5" s="1006"/>
      <c r="J5" s="1006"/>
      <c r="K5" s="1006"/>
      <c r="L5" s="1006"/>
      <c r="M5" s="1006"/>
      <c r="N5" s="1006"/>
      <c r="O5" s="1006"/>
      <c r="P5" s="1006"/>
      <c r="Q5" s="1006"/>
      <c r="R5" s="137"/>
      <c r="S5" s="137"/>
      <c r="T5" s="138"/>
      <c r="U5" s="139"/>
    </row>
    <row r="6" spans="2:21" ht="17.25" customHeight="1" thickTop="1" x14ac:dyDescent="0.25">
      <c r="B6" s="984" t="s">
        <v>377</v>
      </c>
      <c r="C6" s="985"/>
      <c r="D6" s="985"/>
      <c r="E6" s="985"/>
      <c r="F6" s="986"/>
      <c r="G6" s="986"/>
      <c r="H6" s="976"/>
      <c r="I6" s="977"/>
      <c r="J6" s="976"/>
      <c r="K6" s="977"/>
      <c r="L6" s="976"/>
      <c r="M6" s="977"/>
      <c r="N6" s="976"/>
      <c r="O6" s="977"/>
      <c r="P6" s="883" t="s">
        <v>435</v>
      </c>
      <c r="Q6" s="982" t="s">
        <v>435</v>
      </c>
      <c r="R6" s="996"/>
      <c r="S6" s="997"/>
      <c r="T6" s="976"/>
      <c r="U6" s="977"/>
    </row>
    <row r="7" spans="2:21" ht="18.95" customHeight="1" x14ac:dyDescent="0.25">
      <c r="B7" s="987"/>
      <c r="C7" s="988"/>
      <c r="D7" s="988"/>
      <c r="E7" s="988"/>
      <c r="F7" s="989"/>
      <c r="G7" s="990"/>
      <c r="H7" s="994" t="s">
        <v>374</v>
      </c>
      <c r="I7" s="995"/>
      <c r="J7" s="994" t="s">
        <v>374</v>
      </c>
      <c r="K7" s="995"/>
      <c r="L7" s="994" t="s">
        <v>374</v>
      </c>
      <c r="M7" s="995"/>
      <c r="N7" s="994" t="s">
        <v>374</v>
      </c>
      <c r="O7" s="995"/>
      <c r="P7" s="1010"/>
      <c r="Q7" s="983"/>
      <c r="R7" s="998" t="s">
        <v>374</v>
      </c>
      <c r="S7" s="999"/>
      <c r="T7" s="978" t="s">
        <v>374</v>
      </c>
      <c r="U7" s="979"/>
    </row>
    <row r="8" spans="2:21" ht="38.25" customHeight="1" x14ac:dyDescent="0.25">
      <c r="B8" s="987"/>
      <c r="C8" s="988"/>
      <c r="D8" s="988"/>
      <c r="E8" s="988"/>
      <c r="F8" s="989"/>
      <c r="G8" s="990"/>
      <c r="H8" s="140" t="s">
        <v>375</v>
      </c>
      <c r="I8" s="141" t="s">
        <v>376</v>
      </c>
      <c r="J8" s="140" t="s">
        <v>375</v>
      </c>
      <c r="K8" s="141" t="s">
        <v>376</v>
      </c>
      <c r="L8" s="140" t="s">
        <v>375</v>
      </c>
      <c r="M8" s="141" t="s">
        <v>376</v>
      </c>
      <c r="N8" s="140" t="s">
        <v>375</v>
      </c>
      <c r="O8" s="141" t="s">
        <v>376</v>
      </c>
      <c r="P8" s="1010"/>
      <c r="Q8" s="983"/>
      <c r="R8" s="493" t="s">
        <v>375</v>
      </c>
      <c r="S8" s="494" t="s">
        <v>376</v>
      </c>
      <c r="T8" s="142" t="s">
        <v>375</v>
      </c>
      <c r="U8" s="143" t="s">
        <v>376</v>
      </c>
    </row>
    <row r="9" spans="2:21" ht="34.5" customHeight="1" thickBot="1" x14ac:dyDescent="0.3">
      <c r="B9" s="886" t="s">
        <v>2</v>
      </c>
      <c r="C9" s="887"/>
      <c r="D9" s="144" t="s">
        <v>338</v>
      </c>
      <c r="E9" s="145" t="s">
        <v>32</v>
      </c>
      <c r="F9" s="146" t="s">
        <v>33</v>
      </c>
      <c r="G9" s="147" t="s">
        <v>33</v>
      </c>
      <c r="H9" s="991" t="s">
        <v>436</v>
      </c>
      <c r="I9" s="992"/>
      <c r="J9" s="993" t="str">
        <f>'Doplňková činnost'!X8</f>
        <v>Rozpis schváleného rozpočtu 2022</v>
      </c>
      <c r="K9" s="992"/>
      <c r="L9" s="1001" t="s">
        <v>437</v>
      </c>
      <c r="M9" s="1002"/>
      <c r="N9" s="991" t="s">
        <v>429</v>
      </c>
      <c r="O9" s="992"/>
      <c r="P9" s="148" t="s">
        <v>372</v>
      </c>
      <c r="Q9" s="149" t="s">
        <v>373</v>
      </c>
      <c r="R9" s="991" t="s">
        <v>423</v>
      </c>
      <c r="S9" s="1000"/>
      <c r="T9" s="980" t="s">
        <v>426</v>
      </c>
      <c r="U9" s="981"/>
    </row>
    <row r="10" spans="2:21" ht="15.75" x14ac:dyDescent="0.25">
      <c r="B10" s="1008" t="s">
        <v>3</v>
      </c>
      <c r="C10" s="1009"/>
      <c r="D10" s="342"/>
      <c r="E10" s="325"/>
      <c r="F10" s="326"/>
      <c r="G10" s="326"/>
      <c r="H10" s="337">
        <f>'Hlavní činnost'!G10</f>
        <v>92426181.459999993</v>
      </c>
      <c r="I10" s="343">
        <f>'Doplňková činnost'!G10</f>
        <v>411996.92000000004</v>
      </c>
      <c r="J10" s="344">
        <f>'Hlavní činnost'!O10</f>
        <v>90064000</v>
      </c>
      <c r="K10" s="345">
        <f>'Doplňková činnost'!X10</f>
        <v>381000</v>
      </c>
      <c r="L10" s="344">
        <f>'Hlavní činnost'!W10</f>
        <v>91452510</v>
      </c>
      <c r="M10" s="345">
        <f>'Doplňková činnost'!AN10</f>
        <v>380000</v>
      </c>
      <c r="N10" s="335">
        <f>'Hlavní činnost'!AE10</f>
        <v>128772000</v>
      </c>
      <c r="O10" s="346">
        <f>'Doplňková činnost'!BE10</f>
        <v>560000</v>
      </c>
      <c r="P10" s="347">
        <f>'Hlavní činnost'!AN10</f>
        <v>36345818.540000007</v>
      </c>
      <c r="Q10" s="348">
        <f>'Doplňková činnost'!BV10</f>
        <v>148003.07999999996</v>
      </c>
      <c r="R10" s="335">
        <f>'Hlavní činnost'!AO10</f>
        <v>128728000</v>
      </c>
      <c r="S10" s="336">
        <f>'Doplňková činnost'!BW10</f>
        <v>560000</v>
      </c>
      <c r="T10" s="337">
        <f>'Hlavní činnost'!AP10</f>
        <v>128606000</v>
      </c>
      <c r="U10" s="338">
        <f>'Doplňková činnost'!BX10</f>
        <v>560000</v>
      </c>
    </row>
    <row r="11" spans="2:21" x14ac:dyDescent="0.25">
      <c r="B11" s="918" t="s">
        <v>4</v>
      </c>
      <c r="C11" s="919"/>
      <c r="D11" s="298"/>
      <c r="E11" s="299"/>
      <c r="F11" s="300"/>
      <c r="G11" s="301"/>
      <c r="H11" s="302">
        <f>'Hlavní činnost'!G11</f>
        <v>92426181.459999993</v>
      </c>
      <c r="I11" s="303">
        <f>'Doplňková činnost'!G11</f>
        <v>411996.92000000004</v>
      </c>
      <c r="J11" s="304">
        <f>'Hlavní činnost'!O11</f>
        <v>90064000</v>
      </c>
      <c r="K11" s="305">
        <f>'Doplňková činnost'!X11</f>
        <v>381000</v>
      </c>
      <c r="L11" s="304">
        <f>'Hlavní činnost'!W11</f>
        <v>91452510</v>
      </c>
      <c r="M11" s="306">
        <f>'Doplňková činnost'!AN11</f>
        <v>380000</v>
      </c>
      <c r="N11" s="94">
        <f>'Hlavní činnost'!AE11</f>
        <v>128772000</v>
      </c>
      <c r="O11" s="95">
        <f>'Doplňková činnost'!BE11</f>
        <v>560000</v>
      </c>
      <c r="P11" s="307">
        <f>'Hlavní činnost'!AN11</f>
        <v>36345818.540000007</v>
      </c>
      <c r="Q11" s="308">
        <f>'Doplňková činnost'!BV11</f>
        <v>148003.07999999996</v>
      </c>
      <c r="R11" s="94">
        <f>'Hlavní činnost'!AO11</f>
        <v>128728000</v>
      </c>
      <c r="S11" s="95">
        <f>'Doplňková činnost'!BW11</f>
        <v>560000</v>
      </c>
      <c r="T11" s="105">
        <f>'Hlavní činnost'!AP11</f>
        <v>128606000</v>
      </c>
      <c r="U11" s="106">
        <f>'Doplňková činnost'!BX11</f>
        <v>560000</v>
      </c>
    </row>
    <row r="12" spans="2:21" x14ac:dyDescent="0.25">
      <c r="B12" s="892" t="s">
        <v>207</v>
      </c>
      <c r="C12" s="893"/>
      <c r="D12" s="150"/>
      <c r="E12" s="151">
        <v>501</v>
      </c>
      <c r="F12" s="152"/>
      <c r="G12" s="153"/>
      <c r="H12" s="154">
        <f>'Hlavní činnost'!G12</f>
        <v>10656935.030000003</v>
      </c>
      <c r="I12" s="155">
        <f>'Doplňková činnost'!G12</f>
        <v>216935.40999999997</v>
      </c>
      <c r="J12" s="156">
        <f>'Hlavní činnost'!O12</f>
        <v>14173000</v>
      </c>
      <c r="K12" s="157">
        <f>'Doplňková činnost'!X12</f>
        <v>205000</v>
      </c>
      <c r="L12" s="156">
        <f>'Hlavní činnost'!W12</f>
        <v>14700000</v>
      </c>
      <c r="M12" s="158">
        <f>'Doplňková činnost'!AN12</f>
        <v>205000</v>
      </c>
      <c r="N12" s="159">
        <f>'Hlavní činnost'!AE12</f>
        <v>17170000</v>
      </c>
      <c r="O12" s="160">
        <f>'Doplňková činnost'!BE12</f>
        <v>329000</v>
      </c>
      <c r="P12" s="161">
        <f>'Hlavní činnost'!AN12</f>
        <v>6513064.9699999969</v>
      </c>
      <c r="Q12" s="162">
        <f>'Doplňková činnost'!BV12</f>
        <v>112064.59000000003</v>
      </c>
      <c r="R12" s="163">
        <f>'Hlavní činnost'!AO12</f>
        <v>17170000</v>
      </c>
      <c r="S12" s="164">
        <f>'Doplňková činnost'!BW12</f>
        <v>329000</v>
      </c>
      <c r="T12" s="165">
        <f>'Hlavní činnost'!AP12</f>
        <v>17170000</v>
      </c>
      <c r="U12" s="166">
        <f>'Doplňková činnost'!BX12</f>
        <v>329000</v>
      </c>
    </row>
    <row r="13" spans="2:21" outlineLevel="1" x14ac:dyDescent="0.25">
      <c r="B13" s="894" t="s">
        <v>5</v>
      </c>
      <c r="C13" s="167" t="s">
        <v>35</v>
      </c>
      <c r="D13" s="168"/>
      <c r="E13" s="897" t="s">
        <v>34</v>
      </c>
      <c r="F13" s="152" t="s">
        <v>55</v>
      </c>
      <c r="G13" s="153" t="s">
        <v>56</v>
      </c>
      <c r="H13" s="169">
        <f>'Hlavní činnost'!G13</f>
        <v>7607199.040000001</v>
      </c>
      <c r="I13" s="170">
        <f>'Doplňková činnost'!G13</f>
        <v>0</v>
      </c>
      <c r="J13" s="171">
        <f>'Hlavní činnost'!O13</f>
        <v>10500000</v>
      </c>
      <c r="K13" s="172">
        <f>'Doplňková činnost'!X13</f>
        <v>0</v>
      </c>
      <c r="L13" s="171">
        <f>'Hlavní činnost'!W13</f>
        <v>10500000</v>
      </c>
      <c r="M13" s="173">
        <f>'Doplňková činnost'!AN13</f>
        <v>0</v>
      </c>
      <c r="N13" s="174">
        <f>'Hlavní činnost'!AE13</f>
        <v>12000000</v>
      </c>
      <c r="O13" s="175">
        <f>'Doplňková činnost'!BE13</f>
        <v>0</v>
      </c>
      <c r="P13" s="176">
        <f>'Hlavní činnost'!AN13</f>
        <v>4392800.959999999</v>
      </c>
      <c r="Q13" s="177">
        <f>'Doplňková činnost'!BV13</f>
        <v>0</v>
      </c>
      <c r="R13" s="178">
        <f>'Hlavní činnost'!AO13</f>
        <v>12000000</v>
      </c>
      <c r="S13" s="179">
        <f>'Doplňková činnost'!BW13</f>
        <v>0</v>
      </c>
      <c r="T13" s="180">
        <f>'Hlavní činnost'!AP13</f>
        <v>12000000</v>
      </c>
      <c r="U13" s="181">
        <f>'Doplňková činnost'!BX13</f>
        <v>0</v>
      </c>
    </row>
    <row r="14" spans="2:21" outlineLevel="1" x14ac:dyDescent="0.25">
      <c r="B14" s="895"/>
      <c r="C14" s="167" t="s">
        <v>36</v>
      </c>
      <c r="D14" s="167"/>
      <c r="E14" s="898"/>
      <c r="F14" s="152" t="s">
        <v>57</v>
      </c>
      <c r="G14" s="153" t="s">
        <v>58</v>
      </c>
      <c r="H14" s="169">
        <f>'Hlavní činnost'!G14</f>
        <v>591371</v>
      </c>
      <c r="I14" s="170">
        <f>'Doplňková činnost'!G14</f>
        <v>0</v>
      </c>
      <c r="J14" s="171">
        <f>'Hlavní činnost'!O14</f>
        <v>600000</v>
      </c>
      <c r="K14" s="172">
        <f>'Doplňková činnost'!X14</f>
        <v>0</v>
      </c>
      <c r="L14" s="171">
        <f>'Hlavní činnost'!W14</f>
        <v>750000</v>
      </c>
      <c r="M14" s="173">
        <f>'Doplňková činnost'!AN14</f>
        <v>0</v>
      </c>
      <c r="N14" s="174">
        <f>'Hlavní činnost'!AE14</f>
        <v>1000000</v>
      </c>
      <c r="O14" s="175">
        <f>'Doplňková činnost'!BE14</f>
        <v>0</v>
      </c>
      <c r="P14" s="176">
        <f>'Hlavní činnost'!AN14</f>
        <v>408629</v>
      </c>
      <c r="Q14" s="177">
        <f>'Doplňková činnost'!BV14</f>
        <v>0</v>
      </c>
      <c r="R14" s="178">
        <f>'Hlavní činnost'!AO14</f>
        <v>1000000</v>
      </c>
      <c r="S14" s="179">
        <f>'Doplňková činnost'!BW14</f>
        <v>0</v>
      </c>
      <c r="T14" s="180">
        <f>'Hlavní činnost'!AP14</f>
        <v>1000000</v>
      </c>
      <c r="U14" s="181">
        <f>'Doplňková činnost'!BX14</f>
        <v>0</v>
      </c>
    </row>
    <row r="15" spans="2:21" outlineLevel="1" x14ac:dyDescent="0.25">
      <c r="B15" s="895"/>
      <c r="C15" s="167" t="s">
        <v>37</v>
      </c>
      <c r="D15" s="167"/>
      <c r="E15" s="898"/>
      <c r="F15" s="152" t="s">
        <v>59</v>
      </c>
      <c r="G15" s="153" t="s">
        <v>60</v>
      </c>
      <c r="H15" s="169">
        <f>'Hlavní činnost'!G15</f>
        <v>93832</v>
      </c>
      <c r="I15" s="170">
        <f>'Doplňková činnost'!G15</f>
        <v>209309</v>
      </c>
      <c r="J15" s="171">
        <f>'Hlavní činnost'!O15</f>
        <v>90000</v>
      </c>
      <c r="K15" s="172">
        <f>'Doplňková činnost'!X15</f>
        <v>200000</v>
      </c>
      <c r="L15" s="171">
        <f>'Hlavní činnost'!W15</f>
        <v>170000</v>
      </c>
      <c r="M15" s="173">
        <f>'Doplňková činnost'!AN15</f>
        <v>200000</v>
      </c>
      <c r="N15" s="174">
        <f>'Hlavní činnost'!AE15</f>
        <v>230000</v>
      </c>
      <c r="O15" s="175">
        <f>'Doplňková činnost'!BE15</f>
        <v>320000</v>
      </c>
      <c r="P15" s="176">
        <f>'Hlavní činnost'!AN15</f>
        <v>136168</v>
      </c>
      <c r="Q15" s="177">
        <f>'Doplňková činnost'!BV15</f>
        <v>110691</v>
      </c>
      <c r="R15" s="178">
        <f>'Hlavní činnost'!AO15</f>
        <v>230000</v>
      </c>
      <c r="S15" s="179">
        <f>'Doplňková činnost'!BW15</f>
        <v>320000</v>
      </c>
      <c r="T15" s="180">
        <f>'Hlavní činnost'!AP15</f>
        <v>230000</v>
      </c>
      <c r="U15" s="181">
        <f>'Doplňková činnost'!BX15</f>
        <v>320000</v>
      </c>
    </row>
    <row r="16" spans="2:21" ht="51" outlineLevel="1" x14ac:dyDescent="0.25">
      <c r="B16" s="895"/>
      <c r="C16" s="167" t="s">
        <v>38</v>
      </c>
      <c r="D16" s="167"/>
      <c r="E16" s="898"/>
      <c r="F16" s="152" t="s">
        <v>61</v>
      </c>
      <c r="G16" s="153" t="s">
        <v>62</v>
      </c>
      <c r="H16" s="169">
        <f>'Hlavní činnost'!G16</f>
        <v>0</v>
      </c>
      <c r="I16" s="170">
        <f>'Doplňková činnost'!G16</f>
        <v>0</v>
      </c>
      <c r="J16" s="171">
        <f>'Hlavní činnost'!O16</f>
        <v>0</v>
      </c>
      <c r="K16" s="172">
        <f>'Doplňková činnost'!X16</f>
        <v>0</v>
      </c>
      <c r="L16" s="171">
        <f>'Hlavní činnost'!W16</f>
        <v>0</v>
      </c>
      <c r="M16" s="173">
        <f>'Doplňková činnost'!AN16</f>
        <v>0</v>
      </c>
      <c r="N16" s="174">
        <f>'Hlavní činnost'!AE16</f>
        <v>0</v>
      </c>
      <c r="O16" s="175">
        <f>'Doplňková činnost'!BE16</f>
        <v>0</v>
      </c>
      <c r="P16" s="176">
        <f>'Hlavní činnost'!AN16</f>
        <v>0</v>
      </c>
      <c r="Q16" s="177">
        <f>'Doplňková činnost'!BV16</f>
        <v>0</v>
      </c>
      <c r="R16" s="178">
        <f>'Hlavní činnost'!AO16</f>
        <v>0</v>
      </c>
      <c r="S16" s="179">
        <f>'Doplňková činnost'!BW16</f>
        <v>0</v>
      </c>
      <c r="T16" s="180">
        <f>'Hlavní činnost'!AP16</f>
        <v>0</v>
      </c>
      <c r="U16" s="181">
        <f>'Doplňková činnost'!BX16</f>
        <v>0</v>
      </c>
    </row>
    <row r="17" spans="2:21" outlineLevel="1" x14ac:dyDescent="0.25">
      <c r="B17" s="895"/>
      <c r="C17" s="167" t="s">
        <v>39</v>
      </c>
      <c r="D17" s="167"/>
      <c r="E17" s="898"/>
      <c r="F17" s="152" t="s">
        <v>63</v>
      </c>
      <c r="G17" s="153" t="s">
        <v>64</v>
      </c>
      <c r="H17" s="169">
        <f>'Hlavní činnost'!G17</f>
        <v>6486.8</v>
      </c>
      <c r="I17" s="170">
        <f>'Doplňková činnost'!G17</f>
        <v>0</v>
      </c>
      <c r="J17" s="171">
        <f>'Hlavní činnost'!O17</f>
        <v>3000</v>
      </c>
      <c r="K17" s="172">
        <f>'Doplňková činnost'!X17</f>
        <v>0</v>
      </c>
      <c r="L17" s="171">
        <f>'Hlavní činnost'!W17</f>
        <v>5000</v>
      </c>
      <c r="M17" s="173">
        <f>'Doplňková činnost'!AN17</f>
        <v>0</v>
      </c>
      <c r="N17" s="174">
        <f>'Hlavní činnost'!AE17</f>
        <v>10000</v>
      </c>
      <c r="O17" s="175">
        <f>'Doplňková činnost'!BE17</f>
        <v>0</v>
      </c>
      <c r="P17" s="176">
        <f>'Hlavní činnost'!AN17</f>
        <v>3513.2</v>
      </c>
      <c r="Q17" s="177">
        <f>'Doplňková činnost'!BV17</f>
        <v>0</v>
      </c>
      <c r="R17" s="178">
        <f>'Hlavní činnost'!AO17</f>
        <v>10000</v>
      </c>
      <c r="S17" s="179">
        <f>'Doplňková činnost'!BW17</f>
        <v>0</v>
      </c>
      <c r="T17" s="180">
        <f>'Hlavní činnost'!AP17</f>
        <v>10000</v>
      </c>
      <c r="U17" s="181">
        <f>'Doplňková činnost'!BX17</f>
        <v>0</v>
      </c>
    </row>
    <row r="18" spans="2:21" ht="25.5" outlineLevel="1" x14ac:dyDescent="0.25">
      <c r="B18" s="895"/>
      <c r="C18" s="167" t="s">
        <v>40</v>
      </c>
      <c r="D18" s="167"/>
      <c r="E18" s="898"/>
      <c r="F18" s="152" t="s">
        <v>65</v>
      </c>
      <c r="G18" s="153" t="s">
        <v>66</v>
      </c>
      <c r="H18" s="169">
        <f>'Hlavní činnost'!G18</f>
        <v>0</v>
      </c>
      <c r="I18" s="170">
        <f>'Doplňková činnost'!G18</f>
        <v>0</v>
      </c>
      <c r="J18" s="171">
        <f>'Hlavní činnost'!O18</f>
        <v>0</v>
      </c>
      <c r="K18" s="172">
        <f>'Doplňková činnost'!X18</f>
        <v>0</v>
      </c>
      <c r="L18" s="171">
        <f>'Hlavní činnost'!W18</f>
        <v>0</v>
      </c>
      <c r="M18" s="173">
        <f>'Doplňková činnost'!AN18</f>
        <v>0</v>
      </c>
      <c r="N18" s="174">
        <f>'Hlavní činnost'!AE18</f>
        <v>0</v>
      </c>
      <c r="O18" s="175">
        <f>'Doplňková činnost'!BE18</f>
        <v>0</v>
      </c>
      <c r="P18" s="176">
        <f>'Hlavní činnost'!AN18</f>
        <v>0</v>
      </c>
      <c r="Q18" s="177">
        <f>'Doplňková činnost'!BV18</f>
        <v>0</v>
      </c>
      <c r="R18" s="178">
        <f>'Hlavní činnost'!AO18</f>
        <v>0</v>
      </c>
      <c r="S18" s="179">
        <f>'Doplňková činnost'!BW18</f>
        <v>0</v>
      </c>
      <c r="T18" s="180">
        <f>'Hlavní činnost'!AP18</f>
        <v>0</v>
      </c>
      <c r="U18" s="181">
        <f>'Doplňková činnost'!BX18</f>
        <v>0</v>
      </c>
    </row>
    <row r="19" spans="2:21" ht="38.25" outlineLevel="1" x14ac:dyDescent="0.25">
      <c r="B19" s="895"/>
      <c r="C19" s="167" t="s">
        <v>41</v>
      </c>
      <c r="D19" s="167"/>
      <c r="E19" s="898"/>
      <c r="F19" s="152" t="s">
        <v>67</v>
      </c>
      <c r="G19" s="153" t="s">
        <v>68</v>
      </c>
      <c r="H19" s="169">
        <f>'Hlavní činnost'!G19</f>
        <v>0</v>
      </c>
      <c r="I19" s="170">
        <f>'Doplňková činnost'!G19</f>
        <v>0</v>
      </c>
      <c r="J19" s="171">
        <f>'Hlavní činnost'!O19</f>
        <v>0</v>
      </c>
      <c r="K19" s="172">
        <f>'Doplňková činnost'!X19</f>
        <v>0</v>
      </c>
      <c r="L19" s="171">
        <f>'Hlavní činnost'!W19</f>
        <v>0</v>
      </c>
      <c r="M19" s="173">
        <f>'Doplňková činnost'!AN19</f>
        <v>0</v>
      </c>
      <c r="N19" s="174">
        <f>'Hlavní činnost'!AE19</f>
        <v>0</v>
      </c>
      <c r="O19" s="175">
        <f>'Doplňková činnost'!BE19</f>
        <v>0</v>
      </c>
      <c r="P19" s="176">
        <f>'Hlavní činnost'!AN19</f>
        <v>0</v>
      </c>
      <c r="Q19" s="177">
        <f>'Doplňková činnost'!BV19</f>
        <v>0</v>
      </c>
      <c r="R19" s="178">
        <f>'Hlavní činnost'!AO19</f>
        <v>0</v>
      </c>
      <c r="S19" s="179">
        <f>'Doplňková činnost'!BW19</f>
        <v>0</v>
      </c>
      <c r="T19" s="180">
        <f>'Hlavní činnost'!AP19</f>
        <v>0</v>
      </c>
      <c r="U19" s="181">
        <f>'Doplňková činnost'!BX19</f>
        <v>0</v>
      </c>
    </row>
    <row r="20" spans="2:21" ht="25.5" outlineLevel="1" x14ac:dyDescent="0.25">
      <c r="B20" s="895"/>
      <c r="C20" s="167" t="s">
        <v>42</v>
      </c>
      <c r="D20" s="167"/>
      <c r="E20" s="898"/>
      <c r="F20" s="152" t="s">
        <v>69</v>
      </c>
      <c r="G20" s="153" t="s">
        <v>70</v>
      </c>
      <c r="H20" s="169">
        <f>'Hlavní činnost'!G20</f>
        <v>37037.979999999996</v>
      </c>
      <c r="I20" s="170">
        <f>'Doplňková činnost'!G20</f>
        <v>0</v>
      </c>
      <c r="J20" s="171">
        <f>'Hlavní činnost'!O20</f>
        <v>50000</v>
      </c>
      <c r="K20" s="172">
        <f>'Doplňková činnost'!X20</f>
        <v>0</v>
      </c>
      <c r="L20" s="171">
        <f>'Hlavní činnost'!W20</f>
        <v>50000</v>
      </c>
      <c r="M20" s="173">
        <f>'Doplňková činnost'!AN20</f>
        <v>0</v>
      </c>
      <c r="N20" s="174">
        <f>'Hlavní činnost'!AE20</f>
        <v>50000</v>
      </c>
      <c r="O20" s="175">
        <f>'Doplňková činnost'!BE20</f>
        <v>0</v>
      </c>
      <c r="P20" s="176">
        <f>'Hlavní činnost'!AN20</f>
        <v>12962.020000000004</v>
      </c>
      <c r="Q20" s="177">
        <f>'Doplňková činnost'!BV20</f>
        <v>0</v>
      </c>
      <c r="R20" s="178">
        <f>'Hlavní činnost'!AO20</f>
        <v>50000</v>
      </c>
      <c r="S20" s="179">
        <f>'Doplňková činnost'!BW20</f>
        <v>0</v>
      </c>
      <c r="T20" s="180">
        <f>'Hlavní činnost'!AP20</f>
        <v>50000</v>
      </c>
      <c r="U20" s="181">
        <f>'Doplňková činnost'!BX20</f>
        <v>0</v>
      </c>
    </row>
    <row r="21" spans="2:21" ht="25.5" outlineLevel="1" x14ac:dyDescent="0.25">
      <c r="B21" s="895"/>
      <c r="C21" s="167" t="s">
        <v>43</v>
      </c>
      <c r="D21" s="167"/>
      <c r="E21" s="898"/>
      <c r="F21" s="152" t="s">
        <v>71</v>
      </c>
      <c r="G21" s="153" t="s">
        <v>72</v>
      </c>
      <c r="H21" s="169">
        <f>'Hlavní činnost'!G21</f>
        <v>121291.34</v>
      </c>
      <c r="I21" s="170">
        <f>'Doplňková činnost'!G21</f>
        <v>96.46</v>
      </c>
      <c r="J21" s="171">
        <f>'Hlavní činnost'!O21</f>
        <v>320000</v>
      </c>
      <c r="K21" s="172">
        <f>'Doplňková činnost'!X21</f>
        <v>0</v>
      </c>
      <c r="L21" s="171">
        <f>'Hlavní činnost'!W21</f>
        <v>250000</v>
      </c>
      <c r="M21" s="173">
        <f>'Doplňková činnost'!AN21</f>
        <v>0</v>
      </c>
      <c r="N21" s="174">
        <f>'Hlavní činnost'!AE21</f>
        <v>250000</v>
      </c>
      <c r="O21" s="175">
        <f>'Doplňková činnost'!BE21</f>
        <v>0</v>
      </c>
      <c r="P21" s="176">
        <f>'Hlavní činnost'!AN21</f>
        <v>128708.66</v>
      </c>
      <c r="Q21" s="177">
        <f>'Doplňková činnost'!BV21</f>
        <v>-96.46</v>
      </c>
      <c r="R21" s="178">
        <f>'Hlavní činnost'!AO21</f>
        <v>250000</v>
      </c>
      <c r="S21" s="179">
        <f>'Doplňková činnost'!BW21</f>
        <v>0</v>
      </c>
      <c r="T21" s="180">
        <f>'Hlavní činnost'!AP21</f>
        <v>250000</v>
      </c>
      <c r="U21" s="181">
        <f>'Doplňková činnost'!BX21</f>
        <v>0</v>
      </c>
    </row>
    <row r="22" spans="2:21" outlineLevel="1" x14ac:dyDescent="0.25">
      <c r="B22" s="895"/>
      <c r="C22" s="167" t="s">
        <v>44</v>
      </c>
      <c r="D22" s="167"/>
      <c r="E22" s="898"/>
      <c r="F22" s="152" t="s">
        <v>73</v>
      </c>
      <c r="G22" s="153" t="s">
        <v>74</v>
      </c>
      <c r="H22" s="169">
        <f>'Hlavní činnost'!G22</f>
        <v>108506.73999999999</v>
      </c>
      <c r="I22" s="170">
        <f>'Doplňková činnost'!G22</f>
        <v>0</v>
      </c>
      <c r="J22" s="171">
        <f>'Hlavní činnost'!O22</f>
        <v>150000</v>
      </c>
      <c r="K22" s="172">
        <f>'Doplňková činnost'!X22</f>
        <v>0</v>
      </c>
      <c r="L22" s="171">
        <f>'Hlavní činnost'!W22</f>
        <v>150000</v>
      </c>
      <c r="M22" s="173">
        <f>'Doplňková činnost'!AN22</f>
        <v>0</v>
      </c>
      <c r="N22" s="174">
        <f>'Hlavní činnost'!AE22</f>
        <v>150000</v>
      </c>
      <c r="O22" s="175">
        <f>'Doplňková činnost'!BE22</f>
        <v>0</v>
      </c>
      <c r="P22" s="176">
        <f>'Hlavní činnost'!AN22</f>
        <v>41493.260000000009</v>
      </c>
      <c r="Q22" s="177">
        <f>'Doplňková činnost'!BV22</f>
        <v>0</v>
      </c>
      <c r="R22" s="178">
        <f>'Hlavní činnost'!AO22</f>
        <v>150000</v>
      </c>
      <c r="S22" s="179">
        <f>'Doplňková činnost'!BW22</f>
        <v>0</v>
      </c>
      <c r="T22" s="180">
        <f>'Hlavní činnost'!AP22</f>
        <v>150000</v>
      </c>
      <c r="U22" s="181">
        <f>'Doplňková činnost'!BX22</f>
        <v>0</v>
      </c>
    </row>
    <row r="23" spans="2:21" outlineLevel="1" x14ac:dyDescent="0.25">
      <c r="B23" s="895"/>
      <c r="C23" s="167" t="s">
        <v>45</v>
      </c>
      <c r="D23" s="167"/>
      <c r="E23" s="898"/>
      <c r="F23" s="152" t="s">
        <v>75</v>
      </c>
      <c r="G23" s="153" t="s">
        <v>76</v>
      </c>
      <c r="H23" s="169">
        <f>'Hlavní činnost'!G23</f>
        <v>0</v>
      </c>
      <c r="I23" s="170">
        <f>'Doplňková činnost'!G23</f>
        <v>0</v>
      </c>
      <c r="J23" s="171">
        <f>'Hlavní činnost'!O23</f>
        <v>0</v>
      </c>
      <c r="K23" s="172">
        <f>'Doplňková činnost'!X23</f>
        <v>0</v>
      </c>
      <c r="L23" s="171">
        <f>'Hlavní činnost'!W23</f>
        <v>0</v>
      </c>
      <c r="M23" s="173">
        <f>'Doplňková činnost'!AN23</f>
        <v>0</v>
      </c>
      <c r="N23" s="174">
        <f>'Hlavní činnost'!AE23</f>
        <v>0</v>
      </c>
      <c r="O23" s="175">
        <f>'Doplňková činnost'!BE23</f>
        <v>0</v>
      </c>
      <c r="P23" s="176">
        <f>'Hlavní činnost'!AN23</f>
        <v>0</v>
      </c>
      <c r="Q23" s="177">
        <f>'Doplňková činnost'!BV23</f>
        <v>0</v>
      </c>
      <c r="R23" s="178">
        <f>'Hlavní činnost'!AO23</f>
        <v>0</v>
      </c>
      <c r="S23" s="179">
        <f>'Doplňková činnost'!BW23</f>
        <v>0</v>
      </c>
      <c r="T23" s="180">
        <f>'Hlavní činnost'!AP23</f>
        <v>0</v>
      </c>
      <c r="U23" s="181">
        <f>'Doplňková činnost'!BX23</f>
        <v>0</v>
      </c>
    </row>
    <row r="24" spans="2:21" ht="25.5" outlineLevel="1" x14ac:dyDescent="0.25">
      <c r="B24" s="895"/>
      <c r="C24" s="167" t="s">
        <v>46</v>
      </c>
      <c r="D24" s="167"/>
      <c r="E24" s="898"/>
      <c r="F24" s="152" t="s">
        <v>77</v>
      </c>
      <c r="G24" s="153" t="s">
        <v>78</v>
      </c>
      <c r="H24" s="169">
        <f>'Hlavní činnost'!G24</f>
        <v>0</v>
      </c>
      <c r="I24" s="170">
        <f>'Doplňková činnost'!G24</f>
        <v>0</v>
      </c>
      <c r="J24" s="171">
        <f>'Hlavní činnost'!O24</f>
        <v>0</v>
      </c>
      <c r="K24" s="172">
        <f>'Doplňková činnost'!X24</f>
        <v>0</v>
      </c>
      <c r="L24" s="171">
        <f>'Hlavní činnost'!W24</f>
        <v>0</v>
      </c>
      <c r="M24" s="173">
        <f>'Doplňková činnost'!AN24</f>
        <v>0</v>
      </c>
      <c r="N24" s="174">
        <f>'Hlavní činnost'!AE24</f>
        <v>0</v>
      </c>
      <c r="O24" s="175">
        <f>'Doplňková činnost'!BE24</f>
        <v>0</v>
      </c>
      <c r="P24" s="176">
        <f>'Hlavní činnost'!AN24</f>
        <v>0</v>
      </c>
      <c r="Q24" s="177">
        <f>'Doplňková činnost'!BV24</f>
        <v>0</v>
      </c>
      <c r="R24" s="178">
        <f>'Hlavní činnost'!AO24</f>
        <v>0</v>
      </c>
      <c r="S24" s="179">
        <f>'Doplňková činnost'!BW24</f>
        <v>0</v>
      </c>
      <c r="T24" s="180">
        <f>'Hlavní činnost'!AP24</f>
        <v>0</v>
      </c>
      <c r="U24" s="181">
        <f>'Doplňková činnost'!BX24</f>
        <v>0</v>
      </c>
    </row>
    <row r="25" spans="2:21" ht="33.75" customHeight="1" outlineLevel="1" x14ac:dyDescent="0.25">
      <c r="B25" s="895"/>
      <c r="C25" s="167" t="s">
        <v>47</v>
      </c>
      <c r="D25" s="167"/>
      <c r="E25" s="898"/>
      <c r="F25" s="152" t="s">
        <v>79</v>
      </c>
      <c r="G25" s="153" t="s">
        <v>80</v>
      </c>
      <c r="H25" s="169">
        <f>'Hlavní činnost'!G25</f>
        <v>673276.09999999986</v>
      </c>
      <c r="I25" s="170">
        <f>'Doplňková činnost'!G25</f>
        <v>0</v>
      </c>
      <c r="J25" s="171">
        <f>'Hlavní činnost'!O25</f>
        <v>700000</v>
      </c>
      <c r="K25" s="172">
        <f>'Doplňková činnost'!X25</f>
        <v>0</v>
      </c>
      <c r="L25" s="171">
        <f>'Hlavní činnost'!W25</f>
        <v>1100000</v>
      </c>
      <c r="M25" s="173">
        <f>'Doplňková činnost'!AN25</f>
        <v>0</v>
      </c>
      <c r="N25" s="174">
        <f>'Hlavní činnost'!AE25</f>
        <v>1400000</v>
      </c>
      <c r="O25" s="175">
        <f>'Doplňková činnost'!BE25</f>
        <v>0</v>
      </c>
      <c r="P25" s="176">
        <f>'Hlavní činnost'!AN25</f>
        <v>726723.90000000014</v>
      </c>
      <c r="Q25" s="177">
        <f>'Doplňková činnost'!BV25</f>
        <v>0</v>
      </c>
      <c r="R25" s="178">
        <f>'Hlavní činnost'!AO25</f>
        <v>1400000</v>
      </c>
      <c r="S25" s="179">
        <f>'Doplňková činnost'!BW25</f>
        <v>0</v>
      </c>
      <c r="T25" s="180">
        <f>'Hlavní činnost'!AP25</f>
        <v>1400000</v>
      </c>
      <c r="U25" s="181">
        <f>'Doplňková činnost'!BX25</f>
        <v>0</v>
      </c>
    </row>
    <row r="26" spans="2:21" ht="25.5" outlineLevel="1" x14ac:dyDescent="0.25">
      <c r="B26" s="895"/>
      <c r="C26" s="167" t="s">
        <v>48</v>
      </c>
      <c r="D26" s="167"/>
      <c r="E26" s="898"/>
      <c r="F26" s="152" t="s">
        <v>81</v>
      </c>
      <c r="G26" s="153" t="s">
        <v>82</v>
      </c>
      <c r="H26" s="169">
        <f>'Hlavní činnost'!G26</f>
        <v>147522.13</v>
      </c>
      <c r="I26" s="170">
        <f>'Doplňková činnost'!G26</f>
        <v>0</v>
      </c>
      <c r="J26" s="171">
        <f>'Hlavní činnost'!O26</f>
        <v>150000</v>
      </c>
      <c r="K26" s="172">
        <f>'Doplňková činnost'!X26</f>
        <v>0</v>
      </c>
      <c r="L26" s="171">
        <f>'Hlavní činnost'!W26</f>
        <v>150000</v>
      </c>
      <c r="M26" s="173">
        <f>'Doplňková činnost'!AN26</f>
        <v>0</v>
      </c>
      <c r="N26" s="174">
        <f>'Hlavní činnost'!AE26</f>
        <v>200000</v>
      </c>
      <c r="O26" s="175">
        <f>'Doplňková činnost'!BE26</f>
        <v>0</v>
      </c>
      <c r="P26" s="176">
        <f>'Hlavní činnost'!AN26</f>
        <v>52477.869999999995</v>
      </c>
      <c r="Q26" s="177">
        <f>'Doplňková činnost'!BV26</f>
        <v>0</v>
      </c>
      <c r="R26" s="178">
        <f>'Hlavní činnost'!AO26</f>
        <v>200000</v>
      </c>
      <c r="S26" s="179">
        <f>'Doplňková činnost'!BW26</f>
        <v>0</v>
      </c>
      <c r="T26" s="180">
        <f>'Hlavní činnost'!AP26</f>
        <v>200000</v>
      </c>
      <c r="U26" s="181">
        <f>'Doplňková činnost'!BX26</f>
        <v>0</v>
      </c>
    </row>
    <row r="27" spans="2:21" ht="25.5" outlineLevel="1" x14ac:dyDescent="0.25">
      <c r="B27" s="895"/>
      <c r="C27" s="167" t="s">
        <v>49</v>
      </c>
      <c r="D27" s="167"/>
      <c r="E27" s="898"/>
      <c r="F27" s="152" t="s">
        <v>83</v>
      </c>
      <c r="G27" s="153" t="s">
        <v>84</v>
      </c>
      <c r="H27" s="169">
        <f>'Hlavní činnost'!G27</f>
        <v>381155.07</v>
      </c>
      <c r="I27" s="170">
        <f>'Doplňková činnost'!G27</f>
        <v>652.62</v>
      </c>
      <c r="J27" s="171">
        <f>'Hlavní činnost'!O27</f>
        <v>400000</v>
      </c>
      <c r="K27" s="172">
        <f>'Doplňková činnost'!X27</f>
        <v>1000</v>
      </c>
      <c r="L27" s="171">
        <f>'Hlavní činnost'!W27</f>
        <v>400000</v>
      </c>
      <c r="M27" s="173">
        <f>'Doplňková činnost'!AN27</f>
        <v>1000</v>
      </c>
      <c r="N27" s="174">
        <f>'Hlavní činnost'!AE27</f>
        <v>500000</v>
      </c>
      <c r="O27" s="175">
        <f>'Doplňková činnost'!BE27</f>
        <v>2000</v>
      </c>
      <c r="P27" s="176">
        <f>'Hlavní činnost'!AN27</f>
        <v>118844.93</v>
      </c>
      <c r="Q27" s="177">
        <f>'Doplňková činnost'!BV27</f>
        <v>1347.38</v>
      </c>
      <c r="R27" s="178">
        <f>'Hlavní činnost'!AO27</f>
        <v>500000</v>
      </c>
      <c r="S27" s="179">
        <f>'Doplňková činnost'!BW27</f>
        <v>2000</v>
      </c>
      <c r="T27" s="180">
        <f>'Hlavní činnost'!AP27</f>
        <v>500000</v>
      </c>
      <c r="U27" s="181">
        <f>'Doplňková činnost'!BX27</f>
        <v>2000</v>
      </c>
    </row>
    <row r="28" spans="2:21" ht="25.5" outlineLevel="1" x14ac:dyDescent="0.25">
      <c r="B28" s="895"/>
      <c r="C28" s="167" t="s">
        <v>50</v>
      </c>
      <c r="D28" s="167"/>
      <c r="E28" s="898"/>
      <c r="F28" s="152" t="s">
        <v>85</v>
      </c>
      <c r="G28" s="153" t="s">
        <v>86</v>
      </c>
      <c r="H28" s="169">
        <f>'Hlavní činnost'!G28</f>
        <v>482477.08</v>
      </c>
      <c r="I28" s="170">
        <f>'Doplňková činnost'!G28</f>
        <v>3539.4900000000002</v>
      </c>
      <c r="J28" s="171">
        <f>'Hlavní činnost'!O28</f>
        <v>520000</v>
      </c>
      <c r="K28" s="172">
        <f>'Doplňková činnost'!X28</f>
        <v>4000</v>
      </c>
      <c r="L28" s="171">
        <f>'Hlavní činnost'!W28</f>
        <v>500000</v>
      </c>
      <c r="M28" s="173">
        <f>'Doplňková činnost'!AN28</f>
        <v>4000</v>
      </c>
      <c r="N28" s="174">
        <f>'Hlavní činnost'!AE28</f>
        <v>600000</v>
      </c>
      <c r="O28" s="175">
        <f>'Doplňková činnost'!BE28</f>
        <v>7000</v>
      </c>
      <c r="P28" s="176">
        <f>'Hlavní činnost'!AN28</f>
        <v>117522.91999999998</v>
      </c>
      <c r="Q28" s="177">
        <f>'Doplňková činnost'!BV28</f>
        <v>3460.5099999999998</v>
      </c>
      <c r="R28" s="178">
        <f>'Hlavní činnost'!AO28</f>
        <v>600000</v>
      </c>
      <c r="S28" s="179">
        <f>'Doplňková činnost'!BW28</f>
        <v>7000</v>
      </c>
      <c r="T28" s="180">
        <f>'Hlavní činnost'!AP28</f>
        <v>600000</v>
      </c>
      <c r="U28" s="181">
        <f>'Doplňková činnost'!BX28</f>
        <v>7000</v>
      </c>
    </row>
    <row r="29" spans="2:21" outlineLevel="1" x14ac:dyDescent="0.25">
      <c r="B29" s="895"/>
      <c r="C29" s="167" t="s">
        <v>51</v>
      </c>
      <c r="D29" s="167"/>
      <c r="E29" s="898"/>
      <c r="F29" s="152" t="s">
        <v>87</v>
      </c>
      <c r="G29" s="153" t="s">
        <v>88</v>
      </c>
      <c r="H29" s="169">
        <f>'Hlavní činnost'!G29</f>
        <v>0</v>
      </c>
      <c r="I29" s="170">
        <f>'Doplňková činnost'!G29</f>
        <v>0</v>
      </c>
      <c r="J29" s="171">
        <f>'Hlavní činnost'!O29</f>
        <v>0</v>
      </c>
      <c r="K29" s="172">
        <f>'Doplňková činnost'!X29</f>
        <v>0</v>
      </c>
      <c r="L29" s="171">
        <f>'Hlavní činnost'!W29</f>
        <v>0</v>
      </c>
      <c r="M29" s="173">
        <f>'Doplňková činnost'!AN29</f>
        <v>0</v>
      </c>
      <c r="N29" s="174">
        <f>'Hlavní činnost'!AE29</f>
        <v>0</v>
      </c>
      <c r="O29" s="175">
        <f>'Doplňková činnost'!BE29</f>
        <v>0</v>
      </c>
      <c r="P29" s="176">
        <f>'Hlavní činnost'!AN29</f>
        <v>0</v>
      </c>
      <c r="Q29" s="177">
        <f>'Doplňková činnost'!BV29</f>
        <v>0</v>
      </c>
      <c r="R29" s="178">
        <f>'Hlavní činnost'!AO29</f>
        <v>0</v>
      </c>
      <c r="S29" s="179">
        <f>'Doplňková činnost'!BW29</f>
        <v>0</v>
      </c>
      <c r="T29" s="180">
        <f>'Hlavní činnost'!AP29</f>
        <v>0</v>
      </c>
      <c r="U29" s="181">
        <f>'Doplňková činnost'!BX29</f>
        <v>0</v>
      </c>
    </row>
    <row r="30" spans="2:21" outlineLevel="1" x14ac:dyDescent="0.25">
      <c r="B30" s="895"/>
      <c r="C30" s="167" t="s">
        <v>52</v>
      </c>
      <c r="D30" s="167"/>
      <c r="E30" s="898"/>
      <c r="F30" s="152" t="s">
        <v>89</v>
      </c>
      <c r="G30" s="153" t="s">
        <v>90</v>
      </c>
      <c r="H30" s="169">
        <f>'Hlavní činnost'!G30</f>
        <v>0</v>
      </c>
      <c r="I30" s="170">
        <f>'Doplňková činnost'!G30</f>
        <v>0</v>
      </c>
      <c r="J30" s="171">
        <f>'Hlavní činnost'!O30</f>
        <v>0</v>
      </c>
      <c r="K30" s="172">
        <f>'Doplňková činnost'!X30</f>
        <v>0</v>
      </c>
      <c r="L30" s="171">
        <f>'Hlavní činnost'!W30</f>
        <v>0</v>
      </c>
      <c r="M30" s="173">
        <f>'Doplňková činnost'!AN30</f>
        <v>0</v>
      </c>
      <c r="N30" s="174">
        <f>'Hlavní činnost'!AE30</f>
        <v>0</v>
      </c>
      <c r="O30" s="175">
        <f>'Doplňková činnost'!BE30</f>
        <v>0</v>
      </c>
      <c r="P30" s="176">
        <f>'Hlavní činnost'!AN30</f>
        <v>0</v>
      </c>
      <c r="Q30" s="177">
        <f>'Doplňková činnost'!BV30</f>
        <v>0</v>
      </c>
      <c r="R30" s="178">
        <f>'Hlavní činnost'!AO30</f>
        <v>0</v>
      </c>
      <c r="S30" s="179">
        <f>'Doplňková činnost'!BW30</f>
        <v>0</v>
      </c>
      <c r="T30" s="180">
        <f>'Hlavní činnost'!AP30</f>
        <v>0</v>
      </c>
      <c r="U30" s="181">
        <f>'Doplňková činnost'!BX30</f>
        <v>0</v>
      </c>
    </row>
    <row r="31" spans="2:21" outlineLevel="1" x14ac:dyDescent="0.25">
      <c r="B31" s="895"/>
      <c r="C31" s="167" t="s">
        <v>53</v>
      </c>
      <c r="D31" s="167"/>
      <c r="E31" s="898"/>
      <c r="F31" s="152" t="s">
        <v>91</v>
      </c>
      <c r="G31" s="153" t="s">
        <v>92</v>
      </c>
      <c r="H31" s="169">
        <f>'Hlavní činnost'!G31</f>
        <v>0</v>
      </c>
      <c r="I31" s="170">
        <f>'Doplňková činnost'!G31</f>
        <v>0</v>
      </c>
      <c r="J31" s="171">
        <f>'Hlavní činnost'!O31</f>
        <v>0</v>
      </c>
      <c r="K31" s="172">
        <f>'Doplňková činnost'!X31</f>
        <v>0</v>
      </c>
      <c r="L31" s="171">
        <f>'Hlavní činnost'!W31</f>
        <v>0</v>
      </c>
      <c r="M31" s="173">
        <f>'Doplňková činnost'!AN31</f>
        <v>0</v>
      </c>
      <c r="N31" s="174">
        <f>'Hlavní činnost'!AE31</f>
        <v>0</v>
      </c>
      <c r="O31" s="175">
        <f>'Doplňková činnost'!BE31</f>
        <v>0</v>
      </c>
      <c r="P31" s="176">
        <f>'Hlavní činnost'!AN31</f>
        <v>0</v>
      </c>
      <c r="Q31" s="177">
        <f>'Doplňková činnost'!BV31</f>
        <v>0</v>
      </c>
      <c r="R31" s="178">
        <f>'Hlavní činnost'!AO31</f>
        <v>0</v>
      </c>
      <c r="S31" s="179">
        <f>'Doplňková činnost'!BW31</f>
        <v>0</v>
      </c>
      <c r="T31" s="180">
        <f>'Hlavní činnost'!AP31</f>
        <v>0</v>
      </c>
      <c r="U31" s="181">
        <f>'Doplňková činnost'!BX31</f>
        <v>0</v>
      </c>
    </row>
    <row r="32" spans="2:21" outlineLevel="1" x14ac:dyDescent="0.25">
      <c r="B32" s="895"/>
      <c r="C32" s="167" t="s">
        <v>54</v>
      </c>
      <c r="D32" s="167"/>
      <c r="E32" s="898"/>
      <c r="F32" s="152" t="s">
        <v>93</v>
      </c>
      <c r="G32" s="153" t="s">
        <v>94</v>
      </c>
      <c r="H32" s="169">
        <f>'Hlavní činnost'!G32</f>
        <v>0</v>
      </c>
      <c r="I32" s="170">
        <f>'Doplňková činnost'!G32</f>
        <v>0</v>
      </c>
      <c r="J32" s="171">
        <f>'Hlavní činnost'!O32</f>
        <v>0</v>
      </c>
      <c r="K32" s="172">
        <f>'Doplňková činnost'!X32</f>
        <v>0</v>
      </c>
      <c r="L32" s="171">
        <f>'Hlavní činnost'!W32</f>
        <v>0</v>
      </c>
      <c r="M32" s="173">
        <f>'Doplňková činnost'!AN32</f>
        <v>0</v>
      </c>
      <c r="N32" s="174">
        <f>'Hlavní činnost'!AE32</f>
        <v>0</v>
      </c>
      <c r="O32" s="175">
        <f>'Doplňková činnost'!BE32</f>
        <v>0</v>
      </c>
      <c r="P32" s="176">
        <f>'Hlavní činnost'!AN32</f>
        <v>0</v>
      </c>
      <c r="Q32" s="177">
        <f>'Doplňková činnost'!BV32</f>
        <v>0</v>
      </c>
      <c r="R32" s="178">
        <f>'Hlavní činnost'!AO32</f>
        <v>0</v>
      </c>
      <c r="S32" s="179">
        <f>'Doplňková činnost'!BW32</f>
        <v>0</v>
      </c>
      <c r="T32" s="180">
        <f>'Hlavní činnost'!AP32</f>
        <v>0</v>
      </c>
      <c r="U32" s="181">
        <f>'Doplňková činnost'!BX32</f>
        <v>0</v>
      </c>
    </row>
    <row r="33" spans="2:21" ht="16.5" customHeight="1" outlineLevel="1" x14ac:dyDescent="0.25">
      <c r="B33" s="896"/>
      <c r="C33" s="167" t="s">
        <v>23</v>
      </c>
      <c r="D33" s="167"/>
      <c r="E33" s="899"/>
      <c r="F33" s="152"/>
      <c r="G33" s="153"/>
      <c r="H33" s="169">
        <f>'Hlavní činnost'!G33</f>
        <v>406779.74999999994</v>
      </c>
      <c r="I33" s="170">
        <f>'Doplňková činnost'!G33</f>
        <v>3337.8399999999997</v>
      </c>
      <c r="J33" s="171">
        <f>'Hlavní činnost'!O33</f>
        <v>690000</v>
      </c>
      <c r="K33" s="172">
        <f>'Doplňková činnost'!X33</f>
        <v>0</v>
      </c>
      <c r="L33" s="171">
        <f>'Hlavní činnost'!W33</f>
        <v>675000</v>
      </c>
      <c r="M33" s="173">
        <f>'Doplňková činnost'!AN33</f>
        <v>0</v>
      </c>
      <c r="N33" s="174">
        <f>'Hlavní činnost'!AE33</f>
        <v>780000</v>
      </c>
      <c r="O33" s="175">
        <f>'Doplňková činnost'!BE33</f>
        <v>0</v>
      </c>
      <c r="P33" s="176">
        <f>'Hlavní činnost'!AN33</f>
        <v>373220.25000000006</v>
      </c>
      <c r="Q33" s="177">
        <f>'Doplňková činnost'!BV33</f>
        <v>-3337.8399999999997</v>
      </c>
      <c r="R33" s="178">
        <f>'Hlavní činnost'!AO33</f>
        <v>780000</v>
      </c>
      <c r="S33" s="179">
        <f>'Doplňková činnost'!BW33</f>
        <v>0</v>
      </c>
      <c r="T33" s="180">
        <f>'Hlavní činnost'!AP33</f>
        <v>780000</v>
      </c>
      <c r="U33" s="181">
        <f>'Doplňková činnost'!BX33</f>
        <v>0</v>
      </c>
    </row>
    <row r="34" spans="2:21" x14ac:dyDescent="0.25">
      <c r="B34" s="870" t="s">
        <v>206</v>
      </c>
      <c r="C34" s="871"/>
      <c r="D34" s="182"/>
      <c r="E34" s="151" t="s">
        <v>194</v>
      </c>
      <c r="F34" s="152"/>
      <c r="G34" s="153"/>
      <c r="H34" s="154">
        <f>'Hlavní činnost'!G34</f>
        <v>3765296.21</v>
      </c>
      <c r="I34" s="155">
        <f>'Doplňková činnost'!G34</f>
        <v>15571.09</v>
      </c>
      <c r="J34" s="156">
        <f>'Hlavní činnost'!O34</f>
        <v>5057000</v>
      </c>
      <c r="K34" s="157">
        <f>'Doplňková činnost'!X34</f>
        <v>16000</v>
      </c>
      <c r="L34" s="156">
        <f>'Hlavní činnost'!W34</f>
        <v>4865000</v>
      </c>
      <c r="M34" s="158">
        <f>'Doplňková činnost'!AN34</f>
        <v>16000</v>
      </c>
      <c r="N34" s="159">
        <f>'Hlavní činnost'!AE34</f>
        <v>34145000</v>
      </c>
      <c r="O34" s="160">
        <f>'Doplňková činnost'!BE34</f>
        <v>30000</v>
      </c>
      <c r="P34" s="161">
        <f>'Hlavní činnost'!AN34</f>
        <v>30379703.789999999</v>
      </c>
      <c r="Q34" s="162">
        <f>'Doplňková činnost'!BV34</f>
        <v>14428.91</v>
      </c>
      <c r="R34" s="163">
        <f>'Hlavní činnost'!AO34</f>
        <v>34145000</v>
      </c>
      <c r="S34" s="164">
        <f>'Doplňková činnost'!BW34</f>
        <v>30000</v>
      </c>
      <c r="T34" s="165">
        <f>'Hlavní činnost'!AP34</f>
        <v>34145000</v>
      </c>
      <c r="U34" s="166">
        <f>'Doplňková činnost'!BX34</f>
        <v>30000</v>
      </c>
    </row>
    <row r="35" spans="2:21" ht="26.25" customHeight="1" outlineLevel="1" x14ac:dyDescent="0.25">
      <c r="B35" s="894" t="s">
        <v>5</v>
      </c>
      <c r="C35" s="167" t="s">
        <v>95</v>
      </c>
      <c r="D35" s="167"/>
      <c r="E35" s="897" t="s">
        <v>194</v>
      </c>
      <c r="F35" s="152" t="s">
        <v>55</v>
      </c>
      <c r="G35" s="153" t="s">
        <v>56</v>
      </c>
      <c r="H35" s="169">
        <f>'Hlavní činnost'!G35</f>
        <v>1110861.5299999998</v>
      </c>
      <c r="I35" s="170">
        <f>'Doplňková činnost'!G35</f>
        <v>4041.05</v>
      </c>
      <c r="J35" s="171">
        <f>'Hlavní činnost'!O35</f>
        <v>1528000</v>
      </c>
      <c r="K35" s="172">
        <f>'Doplňková činnost'!X35</f>
        <v>3000</v>
      </c>
      <c r="L35" s="171">
        <f>'Hlavní činnost'!W35</f>
        <v>1400000</v>
      </c>
      <c r="M35" s="173">
        <f>'Doplňková činnost'!AN35</f>
        <v>3000</v>
      </c>
      <c r="N35" s="174">
        <f>'Hlavní činnost'!AE35</f>
        <v>1530000</v>
      </c>
      <c r="O35" s="175">
        <f>'Doplňková činnost'!BE35</f>
        <v>7000</v>
      </c>
      <c r="P35" s="176">
        <f>'Hlavní činnost'!AN35</f>
        <v>419138.4700000002</v>
      </c>
      <c r="Q35" s="177">
        <f>'Doplňková činnost'!BV35</f>
        <v>2958.95</v>
      </c>
      <c r="R35" s="178">
        <f>'Hlavní činnost'!AO35</f>
        <v>1530000</v>
      </c>
      <c r="S35" s="179">
        <f>'Doplňková činnost'!BW35</f>
        <v>7000</v>
      </c>
      <c r="T35" s="180">
        <f>'Hlavní činnost'!AP35</f>
        <v>1530000</v>
      </c>
      <c r="U35" s="181">
        <f>'Doplňková činnost'!BX35</f>
        <v>7000</v>
      </c>
    </row>
    <row r="36" spans="2:21" outlineLevel="1" x14ac:dyDescent="0.25">
      <c r="B36" s="895"/>
      <c r="C36" s="167" t="s">
        <v>202</v>
      </c>
      <c r="D36" s="167"/>
      <c r="E36" s="898"/>
      <c r="F36" s="152" t="s">
        <v>61</v>
      </c>
      <c r="G36" s="153" t="s">
        <v>62</v>
      </c>
      <c r="H36" s="169">
        <f>'Hlavní činnost'!G36</f>
        <v>1035390.54</v>
      </c>
      <c r="I36" s="170">
        <f>'Doplňková činnost'!G36</f>
        <v>1782.91</v>
      </c>
      <c r="J36" s="171">
        <f>'Hlavní činnost'!O36</f>
        <v>1514000</v>
      </c>
      <c r="K36" s="172">
        <f>'Doplňková činnost'!X36</f>
        <v>2000</v>
      </c>
      <c r="L36" s="171">
        <f>'Hlavní činnost'!W36</f>
        <v>1600000</v>
      </c>
      <c r="M36" s="173">
        <f>'Doplňková činnost'!AN36</f>
        <v>2000</v>
      </c>
      <c r="N36" s="174">
        <f>'Hlavní činnost'!AE36</f>
        <v>17500000</v>
      </c>
      <c r="O36" s="175">
        <f>'Doplňková činnost'!BE36</f>
        <v>4000</v>
      </c>
      <c r="P36" s="176">
        <f>'Hlavní činnost'!AN36</f>
        <v>16464609.460000001</v>
      </c>
      <c r="Q36" s="177">
        <f>'Doplňková činnost'!BV36</f>
        <v>2217.09</v>
      </c>
      <c r="R36" s="178">
        <f>'Hlavní činnost'!AO36</f>
        <v>17500000</v>
      </c>
      <c r="S36" s="179">
        <f>'Doplňková činnost'!BW36</f>
        <v>4000</v>
      </c>
      <c r="T36" s="180">
        <f>'Hlavní činnost'!AP36</f>
        <v>17500000</v>
      </c>
      <c r="U36" s="181">
        <f>'Doplňková činnost'!BX36</f>
        <v>4000</v>
      </c>
    </row>
    <row r="37" spans="2:21" outlineLevel="1" x14ac:dyDescent="0.25">
      <c r="B37" s="895"/>
      <c r="C37" s="167" t="s">
        <v>203</v>
      </c>
      <c r="D37" s="167"/>
      <c r="E37" s="898"/>
      <c r="F37" s="152" t="s">
        <v>65</v>
      </c>
      <c r="G37" s="153" t="s">
        <v>64</v>
      </c>
      <c r="H37" s="169">
        <f>'Hlavní činnost'!G37</f>
        <v>62146.600000000006</v>
      </c>
      <c r="I37" s="170">
        <f>'Doplňková činnost'!G37</f>
        <v>780.01</v>
      </c>
      <c r="J37" s="171">
        <f>'Hlavní činnost'!O37</f>
        <v>65000</v>
      </c>
      <c r="K37" s="172">
        <f>'Doplňková činnost'!X37</f>
        <v>1000</v>
      </c>
      <c r="L37" s="171">
        <f>'Hlavní činnost'!W37</f>
        <v>65000</v>
      </c>
      <c r="M37" s="173">
        <f>'Doplňková činnost'!AN37</f>
        <v>1000</v>
      </c>
      <c r="N37" s="174">
        <f>'Hlavní činnost'!AE37</f>
        <v>715000</v>
      </c>
      <c r="O37" s="175">
        <f>'Doplňková činnost'!BE37</f>
        <v>5000</v>
      </c>
      <c r="P37" s="176">
        <f>'Hlavní činnost'!AN37</f>
        <v>652853.4</v>
      </c>
      <c r="Q37" s="177">
        <f>'Doplňková činnost'!BV37</f>
        <v>4219.99</v>
      </c>
      <c r="R37" s="178">
        <f>'Hlavní činnost'!AO37</f>
        <v>715000</v>
      </c>
      <c r="S37" s="179">
        <f>'Doplňková činnost'!BW37</f>
        <v>5000</v>
      </c>
      <c r="T37" s="180">
        <f>'Hlavní činnost'!AP37</f>
        <v>715000</v>
      </c>
      <c r="U37" s="181">
        <f>'Doplňková činnost'!BX37</f>
        <v>5000</v>
      </c>
    </row>
    <row r="38" spans="2:21" outlineLevel="1" x14ac:dyDescent="0.25">
      <c r="B38" s="895"/>
      <c r="C38" s="167" t="s">
        <v>204</v>
      </c>
      <c r="D38" s="167"/>
      <c r="E38" s="898"/>
      <c r="F38" s="152" t="s">
        <v>67</v>
      </c>
      <c r="G38" s="153" t="s">
        <v>66</v>
      </c>
      <c r="H38" s="169">
        <f>'Hlavní činnost'!G38</f>
        <v>1556897.54</v>
      </c>
      <c r="I38" s="170">
        <f>'Doplňková činnost'!G38</f>
        <v>8967.1200000000008</v>
      </c>
      <c r="J38" s="171">
        <f>'Hlavní činnost'!O38</f>
        <v>1950000</v>
      </c>
      <c r="K38" s="172">
        <f>'Doplňková činnost'!X38</f>
        <v>10000</v>
      </c>
      <c r="L38" s="171">
        <f>'Hlavní činnost'!W38</f>
        <v>1800000</v>
      </c>
      <c r="M38" s="173">
        <f>'Doplňková činnost'!AN38</f>
        <v>10000</v>
      </c>
      <c r="N38" s="174">
        <f>'Hlavní činnost'!AE38</f>
        <v>14400000</v>
      </c>
      <c r="O38" s="175">
        <f>'Doplňková činnost'!BE38</f>
        <v>14000</v>
      </c>
      <c r="P38" s="176">
        <f>'Hlavní činnost'!AN38</f>
        <v>12843102.460000001</v>
      </c>
      <c r="Q38" s="177">
        <f>'Doplňková činnost'!BV38</f>
        <v>5032.8799999999992</v>
      </c>
      <c r="R38" s="178">
        <f>'Hlavní činnost'!AO38</f>
        <v>14400000</v>
      </c>
      <c r="S38" s="179">
        <f>'Doplňková činnost'!BW38</f>
        <v>14000</v>
      </c>
      <c r="T38" s="180">
        <f>'Hlavní činnost'!AP38</f>
        <v>14400000</v>
      </c>
      <c r="U38" s="181">
        <f>'Doplňková činnost'!BX38</f>
        <v>14000</v>
      </c>
    </row>
    <row r="39" spans="2:21" ht="18" customHeight="1" outlineLevel="1" x14ac:dyDescent="0.25">
      <c r="B39" s="896"/>
      <c r="C39" s="167" t="s">
        <v>23</v>
      </c>
      <c r="D39" s="167"/>
      <c r="E39" s="899"/>
      <c r="F39" s="152"/>
      <c r="G39" s="153"/>
      <c r="H39" s="169">
        <f>'Hlavní činnost'!G39</f>
        <v>0</v>
      </c>
      <c r="I39" s="170">
        <f>'Doplňková činnost'!G39</f>
        <v>0</v>
      </c>
      <c r="J39" s="171">
        <f>'Hlavní činnost'!O39</f>
        <v>0</v>
      </c>
      <c r="K39" s="172">
        <f>'Doplňková činnost'!X39</f>
        <v>0</v>
      </c>
      <c r="L39" s="171">
        <f>'Hlavní činnost'!W39</f>
        <v>0</v>
      </c>
      <c r="M39" s="173">
        <f>'Doplňková činnost'!AN39</f>
        <v>0</v>
      </c>
      <c r="N39" s="174">
        <f>'Hlavní činnost'!AE39</f>
        <v>0</v>
      </c>
      <c r="O39" s="183">
        <f>'Doplňková činnost'!BE39</f>
        <v>0</v>
      </c>
      <c r="P39" s="184">
        <f>'Hlavní činnost'!AN39</f>
        <v>0</v>
      </c>
      <c r="Q39" s="184">
        <f>'Doplňková činnost'!BV39</f>
        <v>0</v>
      </c>
      <c r="R39" s="178">
        <f>'Hlavní činnost'!AO39</f>
        <v>0</v>
      </c>
      <c r="S39" s="179">
        <f>'Doplňková činnost'!BW39</f>
        <v>0</v>
      </c>
      <c r="T39" s="180">
        <f>'Hlavní činnost'!AP39</f>
        <v>0</v>
      </c>
      <c r="U39" s="181">
        <f>'Doplňková činnost'!BX39</f>
        <v>0</v>
      </c>
    </row>
    <row r="40" spans="2:21" x14ac:dyDescent="0.25">
      <c r="B40" s="870" t="s">
        <v>205</v>
      </c>
      <c r="C40" s="871"/>
      <c r="D40" s="182"/>
      <c r="E40" s="151" t="s">
        <v>195</v>
      </c>
      <c r="F40" s="152"/>
      <c r="G40" s="153"/>
      <c r="H40" s="154">
        <f>'Hlavní činnost'!G40</f>
        <v>0</v>
      </c>
      <c r="I40" s="155">
        <f>'Doplňková činnost'!G40</f>
        <v>0</v>
      </c>
      <c r="J40" s="156">
        <f>'Hlavní činnost'!O40</f>
        <v>0</v>
      </c>
      <c r="K40" s="157">
        <f>'Doplňková činnost'!X40</f>
        <v>0</v>
      </c>
      <c r="L40" s="156">
        <f>'Hlavní činnost'!W40</f>
        <v>0</v>
      </c>
      <c r="M40" s="158">
        <f>'Doplňková činnost'!AN40</f>
        <v>0</v>
      </c>
      <c r="N40" s="159">
        <f>'Hlavní činnost'!AE40</f>
        <v>0</v>
      </c>
      <c r="O40" s="185">
        <f>'Doplňková činnost'!BE40</f>
        <v>0</v>
      </c>
      <c r="P40" s="186">
        <f>'Hlavní činnost'!AN40</f>
        <v>0</v>
      </c>
      <c r="Q40" s="186">
        <f>'Doplňková činnost'!BV40</f>
        <v>0</v>
      </c>
      <c r="R40" s="163">
        <f>'Hlavní činnost'!AO40</f>
        <v>0</v>
      </c>
      <c r="S40" s="164">
        <f>'Doplňková činnost'!BW40</f>
        <v>0</v>
      </c>
      <c r="T40" s="165">
        <f>'Hlavní činnost'!AP40</f>
        <v>0</v>
      </c>
      <c r="U40" s="166">
        <f>'Doplňková činnost'!BX40</f>
        <v>0</v>
      </c>
    </row>
    <row r="41" spans="2:21" x14ac:dyDescent="0.25">
      <c r="B41" s="870" t="s">
        <v>208</v>
      </c>
      <c r="C41" s="871"/>
      <c r="D41" s="182"/>
      <c r="E41" s="151" t="s">
        <v>196</v>
      </c>
      <c r="F41" s="152"/>
      <c r="G41" s="153"/>
      <c r="H41" s="154">
        <f>'Hlavní činnost'!G41</f>
        <v>0</v>
      </c>
      <c r="I41" s="155">
        <f>'Doplňková činnost'!G41</f>
        <v>0</v>
      </c>
      <c r="J41" s="156">
        <f>'Hlavní činnost'!O41</f>
        <v>0</v>
      </c>
      <c r="K41" s="157">
        <f>'Doplňková činnost'!X41</f>
        <v>0</v>
      </c>
      <c r="L41" s="156">
        <f>'Hlavní činnost'!W41</f>
        <v>0</v>
      </c>
      <c r="M41" s="158">
        <f>'Doplňková činnost'!AN41</f>
        <v>0</v>
      </c>
      <c r="N41" s="159">
        <f>'Hlavní činnost'!AE41</f>
        <v>0</v>
      </c>
      <c r="O41" s="185">
        <f>'Doplňková činnost'!BE41</f>
        <v>0</v>
      </c>
      <c r="P41" s="186">
        <f>'Hlavní činnost'!AN41</f>
        <v>0</v>
      </c>
      <c r="Q41" s="186">
        <f>'Doplňková činnost'!BV41</f>
        <v>0</v>
      </c>
      <c r="R41" s="163">
        <f>'Hlavní činnost'!AO41</f>
        <v>0</v>
      </c>
      <c r="S41" s="164">
        <f>'Doplňková činnost'!BW41</f>
        <v>0</v>
      </c>
      <c r="T41" s="165">
        <f>'Hlavní činnost'!AP41</f>
        <v>0</v>
      </c>
      <c r="U41" s="166">
        <f>'Doplňková činnost'!BX41</f>
        <v>0</v>
      </c>
    </row>
    <row r="42" spans="2:21" x14ac:dyDescent="0.25">
      <c r="B42" s="870" t="s">
        <v>209</v>
      </c>
      <c r="C42" s="871"/>
      <c r="D42" s="182"/>
      <c r="E42" s="151" t="s">
        <v>197</v>
      </c>
      <c r="F42" s="152"/>
      <c r="G42" s="153"/>
      <c r="H42" s="154">
        <f>'Hlavní činnost'!G42</f>
        <v>0</v>
      </c>
      <c r="I42" s="155">
        <f>'Doplňková činnost'!G42</f>
        <v>0</v>
      </c>
      <c r="J42" s="156">
        <f>'Hlavní činnost'!O42</f>
        <v>0</v>
      </c>
      <c r="K42" s="157">
        <f>'Doplňková činnost'!X42</f>
        <v>0</v>
      </c>
      <c r="L42" s="156">
        <f>'Hlavní činnost'!W42</f>
        <v>0</v>
      </c>
      <c r="M42" s="158">
        <f>'Doplňková činnost'!AN42</f>
        <v>0</v>
      </c>
      <c r="N42" s="159">
        <f>'Hlavní činnost'!AE42</f>
        <v>0</v>
      </c>
      <c r="O42" s="185">
        <f>'Doplňková činnost'!BE42</f>
        <v>0</v>
      </c>
      <c r="P42" s="186">
        <f>'Hlavní činnost'!AN42</f>
        <v>0</v>
      </c>
      <c r="Q42" s="186">
        <f>'Doplňková činnost'!BV42</f>
        <v>0</v>
      </c>
      <c r="R42" s="163">
        <f>'Hlavní činnost'!AO42</f>
        <v>0</v>
      </c>
      <c r="S42" s="164">
        <f>'Doplňková činnost'!BW42</f>
        <v>0</v>
      </c>
      <c r="T42" s="165">
        <f>'Hlavní činnost'!AP42</f>
        <v>0</v>
      </c>
      <c r="U42" s="166">
        <f>'Doplňková činnost'!BX42</f>
        <v>0</v>
      </c>
    </row>
    <row r="43" spans="2:21" ht="25.5" outlineLevel="1" x14ac:dyDescent="0.25">
      <c r="B43" s="903" t="s">
        <v>5</v>
      </c>
      <c r="C43" s="167" t="s">
        <v>212</v>
      </c>
      <c r="D43" s="167"/>
      <c r="E43" s="897" t="s">
        <v>197</v>
      </c>
      <c r="F43" s="152" t="s">
        <v>55</v>
      </c>
      <c r="G43" s="153" t="s">
        <v>56</v>
      </c>
      <c r="H43" s="169">
        <f>'Hlavní činnost'!G43</f>
        <v>0</v>
      </c>
      <c r="I43" s="170">
        <f>'Doplňková činnost'!G43</f>
        <v>0</v>
      </c>
      <c r="J43" s="171">
        <f>'Hlavní činnost'!O43</f>
        <v>0</v>
      </c>
      <c r="K43" s="172">
        <f>'Doplňková činnost'!X43</f>
        <v>0</v>
      </c>
      <c r="L43" s="171">
        <f>'Hlavní činnost'!W43</f>
        <v>0</v>
      </c>
      <c r="M43" s="173">
        <f>'Doplňková činnost'!AN43</f>
        <v>0</v>
      </c>
      <c r="N43" s="174">
        <f>'Hlavní činnost'!AE43</f>
        <v>0</v>
      </c>
      <c r="O43" s="183">
        <f>'Doplňková činnost'!BE43</f>
        <v>0</v>
      </c>
      <c r="P43" s="184">
        <f>'Hlavní činnost'!AN43</f>
        <v>0</v>
      </c>
      <c r="Q43" s="184">
        <f>'Doplňková činnost'!BV43</f>
        <v>0</v>
      </c>
      <c r="R43" s="178" t="str">
        <f>'Hlavní činnost'!AO43</f>
        <v>x</v>
      </c>
      <c r="S43" s="179" t="str">
        <f>'Doplňková činnost'!BW43</f>
        <v>x</v>
      </c>
      <c r="T43" s="180" t="str">
        <f>'Hlavní činnost'!AP43</f>
        <v>x</v>
      </c>
      <c r="U43" s="181" t="str">
        <f>'Doplňková činnost'!BX43</f>
        <v>x</v>
      </c>
    </row>
    <row r="44" spans="2:21" ht="25.5" outlineLevel="1" x14ac:dyDescent="0.25">
      <c r="B44" s="904"/>
      <c r="C44" s="167" t="s">
        <v>213</v>
      </c>
      <c r="D44" s="167"/>
      <c r="E44" s="898"/>
      <c r="F44" s="152" t="s">
        <v>61</v>
      </c>
      <c r="G44" s="153" t="s">
        <v>62</v>
      </c>
      <c r="H44" s="169">
        <f>'Hlavní činnost'!G44</f>
        <v>0</v>
      </c>
      <c r="I44" s="170">
        <f>'Doplňková činnost'!G44</f>
        <v>0</v>
      </c>
      <c r="J44" s="171">
        <f>'Hlavní činnost'!O44</f>
        <v>0</v>
      </c>
      <c r="K44" s="172">
        <f>'Doplňková činnost'!X44</f>
        <v>0</v>
      </c>
      <c r="L44" s="171">
        <f>'Hlavní činnost'!W44</f>
        <v>0</v>
      </c>
      <c r="M44" s="173">
        <f>'Doplňková činnost'!AN44</f>
        <v>0</v>
      </c>
      <c r="N44" s="174">
        <f>'Hlavní činnost'!AE44</f>
        <v>0</v>
      </c>
      <c r="O44" s="183">
        <f>'Doplňková činnost'!BE44</f>
        <v>0</v>
      </c>
      <c r="P44" s="184">
        <f>'Hlavní činnost'!AN44</f>
        <v>0</v>
      </c>
      <c r="Q44" s="184">
        <f>'Doplňková činnost'!BV44</f>
        <v>0</v>
      </c>
      <c r="R44" s="178" t="str">
        <f>'Hlavní činnost'!AO44</f>
        <v>x</v>
      </c>
      <c r="S44" s="179" t="str">
        <f>'Doplňková činnost'!BW44</f>
        <v>x</v>
      </c>
      <c r="T44" s="180" t="str">
        <f>'Hlavní činnost'!AP44</f>
        <v>x</v>
      </c>
      <c r="U44" s="181" t="str">
        <f>'Doplňková činnost'!BX44</f>
        <v>x</v>
      </c>
    </row>
    <row r="45" spans="2:21" ht="19.5" customHeight="1" outlineLevel="1" x14ac:dyDescent="0.25">
      <c r="B45" s="905"/>
      <c r="C45" s="167" t="s">
        <v>23</v>
      </c>
      <c r="D45" s="167"/>
      <c r="E45" s="899"/>
      <c r="F45" s="152"/>
      <c r="G45" s="153"/>
      <c r="H45" s="169">
        <f>'Hlavní činnost'!G45</f>
        <v>0</v>
      </c>
      <c r="I45" s="170">
        <f>'Doplňková činnost'!G45</f>
        <v>0</v>
      </c>
      <c r="J45" s="171">
        <f>'Hlavní činnost'!O45</f>
        <v>0</v>
      </c>
      <c r="K45" s="172">
        <f>'Doplňková činnost'!X45</f>
        <v>0</v>
      </c>
      <c r="L45" s="171">
        <f>'Hlavní činnost'!W45</f>
        <v>0</v>
      </c>
      <c r="M45" s="173">
        <f>'Doplňková činnost'!AN45</f>
        <v>0</v>
      </c>
      <c r="N45" s="174">
        <f>'Hlavní činnost'!AE45</f>
        <v>0</v>
      </c>
      <c r="O45" s="183">
        <f>'Doplňková činnost'!BE45</f>
        <v>0</v>
      </c>
      <c r="P45" s="184">
        <f>'Hlavní činnost'!AN45</f>
        <v>0</v>
      </c>
      <c r="Q45" s="184">
        <f>'Doplňková činnost'!BV45</f>
        <v>0</v>
      </c>
      <c r="R45" s="178" t="str">
        <f>'Hlavní činnost'!AO45</f>
        <v>x</v>
      </c>
      <c r="S45" s="179" t="str">
        <f>'Doplňková činnost'!BW45</f>
        <v>x</v>
      </c>
      <c r="T45" s="180" t="str">
        <f>'Hlavní činnost'!AP45</f>
        <v>x</v>
      </c>
      <c r="U45" s="181" t="str">
        <f>'Doplňková činnost'!BX45</f>
        <v>x</v>
      </c>
    </row>
    <row r="46" spans="2:21" x14ac:dyDescent="0.25">
      <c r="B46" s="870" t="s">
        <v>210</v>
      </c>
      <c r="C46" s="871"/>
      <c r="D46" s="182"/>
      <c r="E46" s="151" t="s">
        <v>198</v>
      </c>
      <c r="F46" s="152"/>
      <c r="G46" s="153"/>
      <c r="H46" s="154">
        <f>'Hlavní činnost'!G46</f>
        <v>0</v>
      </c>
      <c r="I46" s="155">
        <f>'Doplňková činnost'!G46</f>
        <v>0</v>
      </c>
      <c r="J46" s="156">
        <f>'Hlavní činnost'!O46</f>
        <v>0</v>
      </c>
      <c r="K46" s="157">
        <f>'Doplňková činnost'!X46</f>
        <v>0</v>
      </c>
      <c r="L46" s="156">
        <f>'Hlavní činnost'!W46</f>
        <v>0</v>
      </c>
      <c r="M46" s="158">
        <f>'Doplňková činnost'!AN46</f>
        <v>0</v>
      </c>
      <c r="N46" s="159">
        <f>'Hlavní činnost'!AE46</f>
        <v>0</v>
      </c>
      <c r="O46" s="185">
        <f>'Doplňková činnost'!BE46</f>
        <v>0</v>
      </c>
      <c r="P46" s="186">
        <f>'Hlavní činnost'!AN46</f>
        <v>0</v>
      </c>
      <c r="Q46" s="186">
        <f>'Doplňková činnost'!BV46</f>
        <v>0</v>
      </c>
      <c r="R46" s="163">
        <f>'Hlavní činnost'!AO46</f>
        <v>0</v>
      </c>
      <c r="S46" s="164">
        <f>'Doplňková činnost'!BW46</f>
        <v>0</v>
      </c>
      <c r="T46" s="165">
        <f>'Hlavní činnost'!AP46</f>
        <v>0</v>
      </c>
      <c r="U46" s="166">
        <f>'Doplňková činnost'!BX46</f>
        <v>0</v>
      </c>
    </row>
    <row r="47" spans="2:21" x14ac:dyDescent="0.25">
      <c r="B47" s="870" t="s">
        <v>214</v>
      </c>
      <c r="C47" s="871"/>
      <c r="D47" s="182"/>
      <c r="E47" s="151" t="s">
        <v>199</v>
      </c>
      <c r="F47" s="152"/>
      <c r="G47" s="153"/>
      <c r="H47" s="154">
        <f>'Hlavní činnost'!G47</f>
        <v>0</v>
      </c>
      <c r="I47" s="155">
        <f>'Doplňková činnost'!G47</f>
        <v>0</v>
      </c>
      <c r="J47" s="156">
        <f>'Hlavní činnost'!O47</f>
        <v>0</v>
      </c>
      <c r="K47" s="157">
        <f>'Doplňková činnost'!X47</f>
        <v>0</v>
      </c>
      <c r="L47" s="156">
        <f>'Hlavní činnost'!W47</f>
        <v>0</v>
      </c>
      <c r="M47" s="158">
        <f>'Doplňková činnost'!AN47</f>
        <v>0</v>
      </c>
      <c r="N47" s="159">
        <f>'Hlavní činnost'!AE47</f>
        <v>0</v>
      </c>
      <c r="O47" s="185">
        <f>'Doplňková činnost'!BE47</f>
        <v>0</v>
      </c>
      <c r="P47" s="186">
        <f>'Hlavní činnost'!AN47</f>
        <v>0</v>
      </c>
      <c r="Q47" s="186">
        <f>'Doplňková činnost'!BV47</f>
        <v>0</v>
      </c>
      <c r="R47" s="163">
        <f>'Hlavní činnost'!AO47</f>
        <v>0</v>
      </c>
      <c r="S47" s="164">
        <f>'Doplňková činnost'!BW47</f>
        <v>0</v>
      </c>
      <c r="T47" s="165">
        <f>'Hlavní činnost'!AP47</f>
        <v>0</v>
      </c>
      <c r="U47" s="166">
        <f>'Doplňková činnost'!BX47</f>
        <v>0</v>
      </c>
    </row>
    <row r="48" spans="2:21" outlineLevel="1" x14ac:dyDescent="0.25">
      <c r="B48" s="906" t="s">
        <v>5</v>
      </c>
      <c r="C48" s="167" t="s">
        <v>215</v>
      </c>
      <c r="D48" s="167"/>
      <c r="E48" s="897" t="s">
        <v>199</v>
      </c>
      <c r="F48" s="152" t="s">
        <v>55</v>
      </c>
      <c r="G48" s="153" t="s">
        <v>56</v>
      </c>
      <c r="H48" s="169">
        <f>'Hlavní činnost'!G48</f>
        <v>0</v>
      </c>
      <c r="I48" s="170">
        <f>'Doplňková činnost'!G48</f>
        <v>0</v>
      </c>
      <c r="J48" s="171">
        <f>'Hlavní činnost'!O48</f>
        <v>0</v>
      </c>
      <c r="K48" s="172">
        <f>'Doplňková činnost'!X48</f>
        <v>0</v>
      </c>
      <c r="L48" s="171">
        <f>'Hlavní činnost'!W48</f>
        <v>0</v>
      </c>
      <c r="M48" s="173">
        <f>'Doplňková činnost'!AN48</f>
        <v>0</v>
      </c>
      <c r="N48" s="174">
        <f>'Hlavní činnost'!AE48</f>
        <v>0</v>
      </c>
      <c r="O48" s="183">
        <f>'Doplňková činnost'!BE48</f>
        <v>0</v>
      </c>
      <c r="P48" s="184">
        <f>'Hlavní činnost'!AN48</f>
        <v>0</v>
      </c>
      <c r="Q48" s="184">
        <f>'Doplňková činnost'!BV48</f>
        <v>0</v>
      </c>
      <c r="R48" s="178" t="str">
        <f>'Hlavní činnost'!AO48</f>
        <v>x</v>
      </c>
      <c r="S48" s="179" t="str">
        <f>'Doplňková činnost'!BW48</f>
        <v>x</v>
      </c>
      <c r="T48" s="180" t="str">
        <f>'Hlavní činnost'!AP48</f>
        <v>x</v>
      </c>
      <c r="U48" s="181" t="str">
        <f>'Doplňková činnost'!BX48</f>
        <v>x</v>
      </c>
    </row>
    <row r="49" spans="2:21" outlineLevel="1" x14ac:dyDescent="0.25">
      <c r="B49" s="907"/>
      <c r="C49" s="167" t="s">
        <v>216</v>
      </c>
      <c r="D49" s="167"/>
      <c r="E49" s="898"/>
      <c r="F49" s="152" t="s">
        <v>61</v>
      </c>
      <c r="G49" s="153" t="s">
        <v>62</v>
      </c>
      <c r="H49" s="169">
        <f>'Hlavní činnost'!G49</f>
        <v>0</v>
      </c>
      <c r="I49" s="170">
        <f>'Doplňková činnost'!G49</f>
        <v>0</v>
      </c>
      <c r="J49" s="171">
        <f>'Hlavní činnost'!O49</f>
        <v>0</v>
      </c>
      <c r="K49" s="172">
        <f>'Doplňková činnost'!X49</f>
        <v>0</v>
      </c>
      <c r="L49" s="171">
        <f>'Hlavní činnost'!W49</f>
        <v>0</v>
      </c>
      <c r="M49" s="173">
        <f>'Doplňková činnost'!AN49</f>
        <v>0</v>
      </c>
      <c r="N49" s="174">
        <f>'Hlavní činnost'!AE49</f>
        <v>0</v>
      </c>
      <c r="O49" s="183">
        <f>'Doplňková činnost'!BE49</f>
        <v>0</v>
      </c>
      <c r="P49" s="184">
        <f>'Hlavní činnost'!AN49</f>
        <v>0</v>
      </c>
      <c r="Q49" s="184">
        <f>'Doplňková činnost'!BV49</f>
        <v>0</v>
      </c>
      <c r="R49" s="178" t="str">
        <f>'Hlavní činnost'!AO49</f>
        <v>x</v>
      </c>
      <c r="S49" s="179" t="str">
        <f>'Doplňková činnost'!BW49</f>
        <v>x</v>
      </c>
      <c r="T49" s="180" t="str">
        <f>'Hlavní činnost'!AP49</f>
        <v>x</v>
      </c>
      <c r="U49" s="181" t="str">
        <f>'Doplňková činnost'!BX49</f>
        <v>x</v>
      </c>
    </row>
    <row r="50" spans="2:21" outlineLevel="1" x14ac:dyDescent="0.25">
      <c r="B50" s="907"/>
      <c r="C50" s="167" t="s">
        <v>96</v>
      </c>
      <c r="D50" s="167"/>
      <c r="E50" s="898"/>
      <c r="F50" s="152" t="s">
        <v>65</v>
      </c>
      <c r="G50" s="153" t="s">
        <v>64</v>
      </c>
      <c r="H50" s="169">
        <f>'Hlavní činnost'!G50</f>
        <v>0</v>
      </c>
      <c r="I50" s="170">
        <f>'Doplňková činnost'!G50</f>
        <v>0</v>
      </c>
      <c r="J50" s="171">
        <f>'Hlavní činnost'!O50</f>
        <v>0</v>
      </c>
      <c r="K50" s="172">
        <f>'Doplňková činnost'!X50</f>
        <v>0</v>
      </c>
      <c r="L50" s="171">
        <f>'Hlavní činnost'!W50</f>
        <v>0</v>
      </c>
      <c r="M50" s="173">
        <f>'Doplňková činnost'!AN50</f>
        <v>0</v>
      </c>
      <c r="N50" s="174">
        <f>'Hlavní činnost'!AE50</f>
        <v>0</v>
      </c>
      <c r="O50" s="183">
        <f>'Doplňková činnost'!BE50</f>
        <v>0</v>
      </c>
      <c r="P50" s="184">
        <f>'Hlavní činnost'!AN50</f>
        <v>0</v>
      </c>
      <c r="Q50" s="184">
        <f>'Doplňková činnost'!BV50</f>
        <v>0</v>
      </c>
      <c r="R50" s="178" t="str">
        <f>'Hlavní činnost'!AO50</f>
        <v>x</v>
      </c>
      <c r="S50" s="179" t="str">
        <f>'Doplňková činnost'!BW50</f>
        <v>x</v>
      </c>
      <c r="T50" s="180" t="str">
        <f>'Hlavní činnost'!AP50</f>
        <v>x</v>
      </c>
      <c r="U50" s="181" t="str">
        <f>'Doplňková činnost'!BX50</f>
        <v>x</v>
      </c>
    </row>
    <row r="51" spans="2:21" outlineLevel="1" x14ac:dyDescent="0.25">
      <c r="B51" s="907"/>
      <c r="C51" s="167" t="s">
        <v>97</v>
      </c>
      <c r="D51" s="167"/>
      <c r="E51" s="898"/>
      <c r="F51" s="152" t="s">
        <v>67</v>
      </c>
      <c r="G51" s="153" t="s">
        <v>66</v>
      </c>
      <c r="H51" s="169">
        <f>'Hlavní činnost'!G51</f>
        <v>0</v>
      </c>
      <c r="I51" s="170">
        <f>'Doplňková činnost'!G51</f>
        <v>0</v>
      </c>
      <c r="J51" s="171">
        <f>'Hlavní činnost'!O51</f>
        <v>0</v>
      </c>
      <c r="K51" s="172">
        <f>'Doplňková činnost'!X51</f>
        <v>0</v>
      </c>
      <c r="L51" s="171">
        <f>'Hlavní činnost'!W51</f>
        <v>0</v>
      </c>
      <c r="M51" s="173">
        <f>'Doplňková činnost'!AN51</f>
        <v>0</v>
      </c>
      <c r="N51" s="174">
        <f>'Hlavní činnost'!AE51</f>
        <v>0</v>
      </c>
      <c r="O51" s="183">
        <f>'Doplňková činnost'!BE51</f>
        <v>0</v>
      </c>
      <c r="P51" s="184">
        <f>'Hlavní činnost'!AN51</f>
        <v>0</v>
      </c>
      <c r="Q51" s="184">
        <f>'Doplňková činnost'!BV51</f>
        <v>0</v>
      </c>
      <c r="R51" s="178" t="str">
        <f>'Hlavní činnost'!AO51</f>
        <v>x</v>
      </c>
      <c r="S51" s="179" t="str">
        <f>'Doplňková činnost'!BW51</f>
        <v>x</v>
      </c>
      <c r="T51" s="180" t="str">
        <f>'Hlavní činnost'!AP51</f>
        <v>x</v>
      </c>
      <c r="U51" s="181" t="str">
        <f>'Doplňková činnost'!BX51</f>
        <v>x</v>
      </c>
    </row>
    <row r="52" spans="2:21" outlineLevel="1" x14ac:dyDescent="0.25">
      <c r="B52" s="908"/>
      <c r="C52" s="167" t="s">
        <v>23</v>
      </c>
      <c r="D52" s="167"/>
      <c r="E52" s="899"/>
      <c r="F52" s="152"/>
      <c r="G52" s="153"/>
      <c r="H52" s="169">
        <f>'Hlavní činnost'!G52</f>
        <v>0</v>
      </c>
      <c r="I52" s="170">
        <f>'Doplňková činnost'!G52</f>
        <v>0</v>
      </c>
      <c r="J52" s="171">
        <f>'Hlavní činnost'!O52</f>
        <v>0</v>
      </c>
      <c r="K52" s="172">
        <f>'Doplňková činnost'!X52</f>
        <v>0</v>
      </c>
      <c r="L52" s="171">
        <f>'Hlavní činnost'!W52</f>
        <v>0</v>
      </c>
      <c r="M52" s="173">
        <f>'Doplňková činnost'!AN52</f>
        <v>0</v>
      </c>
      <c r="N52" s="174">
        <f>'Hlavní činnost'!AE52</f>
        <v>0</v>
      </c>
      <c r="O52" s="183">
        <f>'Doplňková činnost'!BE52</f>
        <v>0</v>
      </c>
      <c r="P52" s="184">
        <f>'Hlavní činnost'!AN52</f>
        <v>0</v>
      </c>
      <c r="Q52" s="184">
        <f>'Doplňková činnost'!BV52</f>
        <v>0</v>
      </c>
      <c r="R52" s="178" t="str">
        <f>'Hlavní činnost'!AO52</f>
        <v>x</v>
      </c>
      <c r="S52" s="179" t="str">
        <f>'Doplňková činnost'!BW52</f>
        <v>x</v>
      </c>
      <c r="T52" s="180" t="str">
        <f>'Hlavní činnost'!AP52</f>
        <v>x</v>
      </c>
      <c r="U52" s="181" t="str">
        <f>'Doplňková činnost'!BX52</f>
        <v>x</v>
      </c>
    </row>
    <row r="53" spans="2:21" x14ac:dyDescent="0.25">
      <c r="B53" s="870" t="s">
        <v>211</v>
      </c>
      <c r="C53" s="871"/>
      <c r="D53" s="182"/>
      <c r="E53" s="151" t="s">
        <v>200</v>
      </c>
      <c r="F53" s="152"/>
      <c r="G53" s="153"/>
      <c r="H53" s="154">
        <f>'Hlavní činnost'!G53</f>
        <v>1022930.8400000001</v>
      </c>
      <c r="I53" s="155">
        <f>'Doplňková činnost'!G53</f>
        <v>1592.44</v>
      </c>
      <c r="J53" s="156">
        <f>'Hlavní činnost'!O53</f>
        <v>1280000</v>
      </c>
      <c r="K53" s="157">
        <f>'Doplňková činnost'!X53</f>
        <v>5000</v>
      </c>
      <c r="L53" s="156">
        <f>'Hlavní činnost'!W53</f>
        <v>1300000</v>
      </c>
      <c r="M53" s="158">
        <f>'Doplňková činnost'!AN53</f>
        <v>5000</v>
      </c>
      <c r="N53" s="159">
        <f>'Hlavní činnost'!AE53</f>
        <v>1700000</v>
      </c>
      <c r="O53" s="185">
        <f>'Doplňková činnost'!BE53</f>
        <v>5000</v>
      </c>
      <c r="P53" s="186">
        <f>'Hlavní činnost'!AN53</f>
        <v>677069.15999999992</v>
      </c>
      <c r="Q53" s="186">
        <f>'Doplňková činnost'!BV53</f>
        <v>3407.56</v>
      </c>
      <c r="R53" s="163">
        <f>'Hlavní činnost'!AO53</f>
        <v>1700000</v>
      </c>
      <c r="S53" s="164">
        <f>'Doplňková činnost'!BW53</f>
        <v>5000</v>
      </c>
      <c r="T53" s="165">
        <f>'Hlavní činnost'!AP53</f>
        <v>1700000</v>
      </c>
      <c r="U53" s="166">
        <f>'Doplňková činnost'!BX53</f>
        <v>5000</v>
      </c>
    </row>
    <row r="54" spans="2:21" outlineLevel="1" x14ac:dyDescent="0.25">
      <c r="B54" s="894" t="s">
        <v>5</v>
      </c>
      <c r="C54" s="167" t="s">
        <v>443</v>
      </c>
      <c r="D54" s="167"/>
      <c r="E54" s="897" t="s">
        <v>200</v>
      </c>
      <c r="F54" s="152" t="s">
        <v>69</v>
      </c>
      <c r="G54" s="153" t="s">
        <v>68</v>
      </c>
      <c r="H54" s="169">
        <f>'Hlavní činnost'!G54</f>
        <v>683003.83</v>
      </c>
      <c r="I54" s="170">
        <f>'Doplňková činnost'!G54</f>
        <v>0</v>
      </c>
      <c r="J54" s="171">
        <f>'Hlavní činnost'!O54</f>
        <v>850000</v>
      </c>
      <c r="K54" s="172">
        <f>'Doplňková činnost'!X54</f>
        <v>0</v>
      </c>
      <c r="L54" s="171">
        <f>'Hlavní činnost'!W54</f>
        <v>800000</v>
      </c>
      <c r="M54" s="173">
        <f>'Doplňková činnost'!AN54</f>
        <v>0</v>
      </c>
      <c r="N54" s="174">
        <f>'Hlavní činnost'!AE54</f>
        <v>1000000</v>
      </c>
      <c r="O54" s="183">
        <f>'Doplňková činnost'!BE54</f>
        <v>0</v>
      </c>
      <c r="P54" s="184">
        <f>'Hlavní činnost'!AN54</f>
        <v>316996.17000000004</v>
      </c>
      <c r="Q54" s="184">
        <f>'Doplňková činnost'!BV54</f>
        <v>0</v>
      </c>
      <c r="R54" s="178">
        <f>'Hlavní činnost'!AO54</f>
        <v>1000000</v>
      </c>
      <c r="S54" s="179">
        <f>'Doplňková činnost'!BW54</f>
        <v>0</v>
      </c>
      <c r="T54" s="180">
        <f>'Hlavní činnost'!AP54</f>
        <v>1000000</v>
      </c>
      <c r="U54" s="181">
        <f>'Doplňková činnost'!BX54</f>
        <v>0</v>
      </c>
    </row>
    <row r="55" spans="2:21" ht="28.5" outlineLevel="1" x14ac:dyDescent="0.25">
      <c r="B55" s="895"/>
      <c r="C55" s="167" t="s">
        <v>444</v>
      </c>
      <c r="D55" s="167"/>
      <c r="E55" s="898"/>
      <c r="F55" s="152" t="s">
        <v>907</v>
      </c>
      <c r="G55" s="153" t="s">
        <v>908</v>
      </c>
      <c r="H55" s="169">
        <f>'Hlavní činnost'!G55</f>
        <v>0</v>
      </c>
      <c r="I55" s="170">
        <f>'Doplňková činnost'!G55</f>
        <v>0</v>
      </c>
      <c r="J55" s="171">
        <f>'Hlavní činnost'!O55</f>
        <v>0</v>
      </c>
      <c r="K55" s="172">
        <f>'Doplňková činnost'!X55</f>
        <v>0</v>
      </c>
      <c r="L55" s="171">
        <f>'Hlavní činnost'!W55</f>
        <v>0</v>
      </c>
      <c r="M55" s="173">
        <f>'Doplňková činnost'!AN55</f>
        <v>0</v>
      </c>
      <c r="N55" s="174">
        <f>'Hlavní činnost'!AE55</f>
        <v>0</v>
      </c>
      <c r="O55" s="183">
        <f>'Doplňková činnost'!BE55</f>
        <v>0</v>
      </c>
      <c r="P55" s="184">
        <f>'Hlavní činnost'!AN55</f>
        <v>0</v>
      </c>
      <c r="Q55" s="184">
        <f>'Doplňková činnost'!BV55</f>
        <v>0</v>
      </c>
      <c r="R55" s="178">
        <f>'Hlavní činnost'!AO55</f>
        <v>0</v>
      </c>
      <c r="S55" s="179">
        <f>'Doplňková činnost'!BW55</f>
        <v>0</v>
      </c>
      <c r="T55" s="180">
        <f>'Hlavní činnost'!AP55</f>
        <v>0</v>
      </c>
      <c r="U55" s="181">
        <f>'Doplňková činnost'!BX55</f>
        <v>0</v>
      </c>
    </row>
    <row r="56" spans="2:21" ht="27" outlineLevel="1" x14ac:dyDescent="0.25">
      <c r="B56" s="895"/>
      <c r="C56" s="189" t="s">
        <v>445</v>
      </c>
      <c r="D56" s="167"/>
      <c r="E56" s="898"/>
      <c r="F56" s="152" t="s">
        <v>909</v>
      </c>
      <c r="G56" s="153" t="s">
        <v>910</v>
      </c>
      <c r="H56" s="169">
        <f>'Hlavní činnost'!G56</f>
        <v>0</v>
      </c>
      <c r="I56" s="170">
        <f>'Doplňková činnost'!G56</f>
        <v>0</v>
      </c>
      <c r="J56" s="171">
        <f>'Hlavní činnost'!O56</f>
        <v>0</v>
      </c>
      <c r="K56" s="172">
        <f>'Doplňková činnost'!X56</f>
        <v>0</v>
      </c>
      <c r="L56" s="171">
        <f>'Hlavní činnost'!W56</f>
        <v>0</v>
      </c>
      <c r="M56" s="173">
        <f>'Doplňková činnost'!AN56</f>
        <v>0</v>
      </c>
      <c r="N56" s="178" t="str">
        <f>'Hlavní činnost'!AE56</f>
        <v>x</v>
      </c>
      <c r="O56" s="196" t="str">
        <f>'Doplňková činnost'!BE56</f>
        <v>x</v>
      </c>
      <c r="P56" s="197" t="str">
        <f>'Hlavní činnost'!AN56</f>
        <v xml:space="preserve"> x</v>
      </c>
      <c r="Q56" s="197" t="str">
        <f>'Doplňková činnost'!BV56</f>
        <v>x</v>
      </c>
      <c r="R56" s="178" t="str">
        <f>'Hlavní činnost'!AO56</f>
        <v>x</v>
      </c>
      <c r="S56" s="179" t="str">
        <f>'Doplňková činnost'!BW56</f>
        <v>x</v>
      </c>
      <c r="T56" s="180" t="str">
        <f>'Hlavní činnost'!AP56</f>
        <v>x</v>
      </c>
      <c r="U56" s="181" t="str">
        <f>'Doplňková činnost'!BX56</f>
        <v>x</v>
      </c>
    </row>
    <row r="57" spans="2:21" ht="25.5" outlineLevel="1" x14ac:dyDescent="0.25">
      <c r="B57" s="895"/>
      <c r="C57" s="167" t="s">
        <v>217</v>
      </c>
      <c r="D57" s="167"/>
      <c r="E57" s="898"/>
      <c r="F57" s="152" t="s">
        <v>65</v>
      </c>
      <c r="G57" s="153" t="s">
        <v>64</v>
      </c>
      <c r="H57" s="169">
        <f>'Hlavní činnost'!G57</f>
        <v>157412.71000000002</v>
      </c>
      <c r="I57" s="170">
        <f>'Doplňková činnost'!G57</f>
        <v>1592.44</v>
      </c>
      <c r="J57" s="171">
        <f>'Hlavní činnost'!O57</f>
        <v>300000</v>
      </c>
      <c r="K57" s="172">
        <f>'Doplňková činnost'!X57</f>
        <v>5000</v>
      </c>
      <c r="L57" s="171">
        <f>'Hlavní činnost'!W57</f>
        <v>300000</v>
      </c>
      <c r="M57" s="173">
        <f>'Doplňková činnost'!AN57</f>
        <v>5000</v>
      </c>
      <c r="N57" s="174">
        <f>'Hlavní činnost'!AE57</f>
        <v>400000</v>
      </c>
      <c r="O57" s="183">
        <f>'Doplňková činnost'!BE57</f>
        <v>5000</v>
      </c>
      <c r="P57" s="184">
        <f>'Hlavní činnost'!AN57</f>
        <v>242587.28999999998</v>
      </c>
      <c r="Q57" s="184">
        <f>'Doplňková činnost'!BV57</f>
        <v>3407.56</v>
      </c>
      <c r="R57" s="178">
        <f>'Hlavní činnost'!AO57</f>
        <v>400000</v>
      </c>
      <c r="S57" s="179">
        <f>'Doplňková činnost'!BW57</f>
        <v>5000</v>
      </c>
      <c r="T57" s="180">
        <f>'Hlavní činnost'!AP57</f>
        <v>400000</v>
      </c>
      <c r="U57" s="181">
        <f>'Doplňková činnost'!BX57</f>
        <v>5000</v>
      </c>
    </row>
    <row r="58" spans="2:21" ht="25.5" outlineLevel="1" x14ac:dyDescent="0.25">
      <c r="B58" s="895"/>
      <c r="C58" s="167" t="s">
        <v>218</v>
      </c>
      <c r="D58" s="167"/>
      <c r="E58" s="898"/>
      <c r="F58" s="152" t="s">
        <v>67</v>
      </c>
      <c r="G58" s="153" t="s">
        <v>66</v>
      </c>
      <c r="H58" s="169">
        <f>'Hlavní činnost'!G58</f>
        <v>182514.3</v>
      </c>
      <c r="I58" s="170">
        <f>'Doplňková činnost'!G58</f>
        <v>0</v>
      </c>
      <c r="J58" s="171">
        <f>'Hlavní činnost'!O58</f>
        <v>130000</v>
      </c>
      <c r="K58" s="172">
        <f>'Doplňková činnost'!X58</f>
        <v>0</v>
      </c>
      <c r="L58" s="171">
        <f>'Hlavní činnost'!W58</f>
        <v>200000</v>
      </c>
      <c r="M58" s="173">
        <f>'Doplňková činnost'!AN58</f>
        <v>0</v>
      </c>
      <c r="N58" s="174">
        <f>'Hlavní činnost'!AE58</f>
        <v>300000</v>
      </c>
      <c r="O58" s="183">
        <f>'Doplňková činnost'!BE58</f>
        <v>0</v>
      </c>
      <c r="P58" s="184">
        <f>'Hlavní činnost'!AN58</f>
        <v>117485.70000000001</v>
      </c>
      <c r="Q58" s="184">
        <f>'Doplňková činnost'!BV58</f>
        <v>0</v>
      </c>
      <c r="R58" s="178">
        <f>'Hlavní činnost'!AO58</f>
        <v>300000</v>
      </c>
      <c r="S58" s="179">
        <f>'Doplňková činnost'!BW58</f>
        <v>0</v>
      </c>
      <c r="T58" s="180">
        <f>'Hlavní činnost'!AP58</f>
        <v>300000</v>
      </c>
      <c r="U58" s="181">
        <f>'Doplňková činnost'!BX58</f>
        <v>0</v>
      </c>
    </row>
    <row r="59" spans="2:21" outlineLevel="1" x14ac:dyDescent="0.25">
      <c r="B59" s="895"/>
      <c r="C59" s="167" t="s">
        <v>98</v>
      </c>
      <c r="D59" s="167"/>
      <c r="E59" s="898"/>
      <c r="F59" s="152" t="s">
        <v>71</v>
      </c>
      <c r="G59" s="153" t="s">
        <v>70</v>
      </c>
      <c r="H59" s="169">
        <f>'Hlavní činnost'!G59</f>
        <v>0</v>
      </c>
      <c r="I59" s="170">
        <f>'Doplňková činnost'!G59</f>
        <v>0</v>
      </c>
      <c r="J59" s="171">
        <f>'Hlavní činnost'!O59</f>
        <v>0</v>
      </c>
      <c r="K59" s="172">
        <f>'Doplňková činnost'!X59</f>
        <v>0</v>
      </c>
      <c r="L59" s="171">
        <f>'Hlavní činnost'!W59</f>
        <v>0</v>
      </c>
      <c r="M59" s="173">
        <f>'Doplňková činnost'!AN59</f>
        <v>0</v>
      </c>
      <c r="N59" s="174">
        <f>'Hlavní činnost'!AE59</f>
        <v>0</v>
      </c>
      <c r="O59" s="183">
        <f>'Doplňková činnost'!BE59</f>
        <v>0</v>
      </c>
      <c r="P59" s="184">
        <f>'Hlavní činnost'!AN59</f>
        <v>0</v>
      </c>
      <c r="Q59" s="184">
        <f>'Doplňková činnost'!BV59</f>
        <v>0</v>
      </c>
      <c r="R59" s="178">
        <f>'Hlavní činnost'!AO59</f>
        <v>0</v>
      </c>
      <c r="S59" s="179">
        <f>'Doplňková činnost'!BW59</f>
        <v>0</v>
      </c>
      <c r="T59" s="180">
        <f>'Hlavní činnost'!AP59</f>
        <v>0</v>
      </c>
      <c r="U59" s="181">
        <f>'Doplňková činnost'!BX59</f>
        <v>0</v>
      </c>
    </row>
    <row r="60" spans="2:21" outlineLevel="1" x14ac:dyDescent="0.25">
      <c r="B60" s="896"/>
      <c r="C60" s="167" t="s">
        <v>23</v>
      </c>
      <c r="D60" s="167"/>
      <c r="E60" s="899"/>
      <c r="F60" s="152"/>
      <c r="G60" s="153"/>
      <c r="H60" s="169">
        <f>'Hlavní činnost'!G60</f>
        <v>0</v>
      </c>
      <c r="I60" s="170">
        <f>'Doplňková činnost'!G60</f>
        <v>0</v>
      </c>
      <c r="J60" s="171">
        <f>'Hlavní činnost'!O60</f>
        <v>0</v>
      </c>
      <c r="K60" s="172">
        <f>'Doplňková činnost'!X60</f>
        <v>0</v>
      </c>
      <c r="L60" s="171">
        <f>'Hlavní činnost'!W60</f>
        <v>0</v>
      </c>
      <c r="M60" s="173">
        <f>'Doplňková činnost'!AN60</f>
        <v>0</v>
      </c>
      <c r="N60" s="174">
        <f>'Hlavní činnost'!AE60</f>
        <v>0</v>
      </c>
      <c r="O60" s="183">
        <f>'Doplňková činnost'!BE60</f>
        <v>0</v>
      </c>
      <c r="P60" s="184">
        <f>'Hlavní činnost'!AN60</f>
        <v>0</v>
      </c>
      <c r="Q60" s="184">
        <f>'Doplňková činnost'!BV60</f>
        <v>0</v>
      </c>
      <c r="R60" s="178">
        <f>'Hlavní činnost'!AO60</f>
        <v>0</v>
      </c>
      <c r="S60" s="179">
        <f>'Doplňková činnost'!BW60</f>
        <v>0</v>
      </c>
      <c r="T60" s="180">
        <f>'Hlavní činnost'!AP60</f>
        <v>0</v>
      </c>
      <c r="U60" s="181">
        <f>'Doplňková činnost'!BX60</f>
        <v>0</v>
      </c>
    </row>
    <row r="61" spans="2:21" x14ac:dyDescent="0.25">
      <c r="B61" s="870" t="s">
        <v>219</v>
      </c>
      <c r="C61" s="871"/>
      <c r="D61" s="182"/>
      <c r="E61" s="151" t="s">
        <v>201</v>
      </c>
      <c r="F61" s="152"/>
      <c r="G61" s="153"/>
      <c r="H61" s="154">
        <f>'Hlavní činnost'!G61</f>
        <v>11088</v>
      </c>
      <c r="I61" s="155">
        <f>'Doplňková činnost'!G61</f>
        <v>0</v>
      </c>
      <c r="J61" s="156">
        <f>'Hlavní činnost'!O61</f>
        <v>50000</v>
      </c>
      <c r="K61" s="157">
        <f>'Doplňková činnost'!X61</f>
        <v>0</v>
      </c>
      <c r="L61" s="156">
        <f>'Hlavní činnost'!W61</f>
        <v>30000</v>
      </c>
      <c r="M61" s="158">
        <f>'Doplňková činnost'!AN61</f>
        <v>0</v>
      </c>
      <c r="N61" s="159">
        <f>'Hlavní činnost'!AE61</f>
        <v>50000</v>
      </c>
      <c r="O61" s="185">
        <f>'Doplňková činnost'!BE61</f>
        <v>0</v>
      </c>
      <c r="P61" s="186">
        <f>'Hlavní činnost'!AN61</f>
        <v>38912</v>
      </c>
      <c r="Q61" s="186">
        <f>'Doplňková činnost'!BV61</f>
        <v>0</v>
      </c>
      <c r="R61" s="163">
        <f>'Hlavní činnost'!AO61</f>
        <v>50000</v>
      </c>
      <c r="S61" s="164">
        <f>'Doplňková činnost'!BW61</f>
        <v>0</v>
      </c>
      <c r="T61" s="165">
        <f>'Hlavní činnost'!AP61</f>
        <v>50000</v>
      </c>
      <c r="U61" s="166">
        <f>'Doplňková činnost'!BX61</f>
        <v>0</v>
      </c>
    </row>
    <row r="62" spans="2:21" outlineLevel="1" x14ac:dyDescent="0.25">
      <c r="B62" s="906" t="s">
        <v>5</v>
      </c>
      <c r="C62" s="167" t="s">
        <v>99</v>
      </c>
      <c r="D62" s="167"/>
      <c r="E62" s="897" t="s">
        <v>201</v>
      </c>
      <c r="F62" s="152" t="s">
        <v>55</v>
      </c>
      <c r="G62" s="153" t="s">
        <v>56</v>
      </c>
      <c r="H62" s="169">
        <f>'Hlavní činnost'!G62</f>
        <v>11088</v>
      </c>
      <c r="I62" s="170">
        <f>'Doplňková činnost'!G62</f>
        <v>0</v>
      </c>
      <c r="J62" s="171">
        <f>'Hlavní činnost'!O62</f>
        <v>50000</v>
      </c>
      <c r="K62" s="172">
        <f>'Doplňková činnost'!X62</f>
        <v>0</v>
      </c>
      <c r="L62" s="171">
        <f>'Hlavní činnost'!W62</f>
        <v>30000</v>
      </c>
      <c r="M62" s="173">
        <f>'Doplňková činnost'!AN62</f>
        <v>0</v>
      </c>
      <c r="N62" s="174">
        <f>'Hlavní činnost'!AE62</f>
        <v>50000</v>
      </c>
      <c r="O62" s="183">
        <f>'Doplňková činnost'!BE62</f>
        <v>0</v>
      </c>
      <c r="P62" s="184">
        <f>'Hlavní činnost'!AN62</f>
        <v>38912</v>
      </c>
      <c r="Q62" s="184">
        <f>'Doplňková činnost'!BV62</f>
        <v>0</v>
      </c>
      <c r="R62" s="178" t="str">
        <f>'Hlavní činnost'!AO62</f>
        <v>x</v>
      </c>
      <c r="S62" s="179" t="str">
        <f>'Doplňková činnost'!BW62</f>
        <v>x</v>
      </c>
      <c r="T62" s="180" t="str">
        <f>'Hlavní činnost'!AP62</f>
        <v>x</v>
      </c>
      <c r="U62" s="181" t="str">
        <f>'Doplňková činnost'!BX62</f>
        <v>x</v>
      </c>
    </row>
    <row r="63" spans="2:21" outlineLevel="1" x14ac:dyDescent="0.25">
      <c r="B63" s="907"/>
      <c r="C63" s="167" t="s">
        <v>100</v>
      </c>
      <c r="D63" s="167"/>
      <c r="E63" s="898"/>
      <c r="F63" s="152" t="s">
        <v>61</v>
      </c>
      <c r="G63" s="153" t="s">
        <v>62</v>
      </c>
      <c r="H63" s="169">
        <f>'Hlavní činnost'!G63</f>
        <v>0</v>
      </c>
      <c r="I63" s="170">
        <f>'Doplňková činnost'!G63</f>
        <v>0</v>
      </c>
      <c r="J63" s="171">
        <f>'Hlavní činnost'!O63</f>
        <v>0</v>
      </c>
      <c r="K63" s="172">
        <f>'Doplňková činnost'!X63</f>
        <v>0</v>
      </c>
      <c r="L63" s="171">
        <f>'Hlavní činnost'!W63</f>
        <v>0</v>
      </c>
      <c r="M63" s="173">
        <f>'Doplňková činnost'!AN63</f>
        <v>0</v>
      </c>
      <c r="N63" s="174">
        <f>'Hlavní činnost'!AE63</f>
        <v>0</v>
      </c>
      <c r="O63" s="183">
        <f>'Doplňková činnost'!BE63</f>
        <v>0</v>
      </c>
      <c r="P63" s="184">
        <f>'Hlavní činnost'!AN63</f>
        <v>0</v>
      </c>
      <c r="Q63" s="184">
        <f>'Doplňková činnost'!BV63</f>
        <v>0</v>
      </c>
      <c r="R63" s="178" t="str">
        <f>'Hlavní činnost'!AO63</f>
        <v>x</v>
      </c>
      <c r="S63" s="179" t="str">
        <f>'Doplňková činnost'!BW63</f>
        <v>x</v>
      </c>
      <c r="T63" s="180" t="str">
        <f>'Hlavní činnost'!AP63</f>
        <v>x</v>
      </c>
      <c r="U63" s="181" t="str">
        <f>'Doplňková činnost'!BX63</f>
        <v>x</v>
      </c>
    </row>
    <row r="64" spans="2:21" outlineLevel="1" x14ac:dyDescent="0.25">
      <c r="B64" s="908"/>
      <c r="C64" s="167" t="s">
        <v>23</v>
      </c>
      <c r="D64" s="167"/>
      <c r="E64" s="899"/>
      <c r="F64" s="152"/>
      <c r="G64" s="153"/>
      <c r="H64" s="169">
        <f>'Hlavní činnost'!G64</f>
        <v>0</v>
      </c>
      <c r="I64" s="170">
        <f>'Doplňková činnost'!G64</f>
        <v>0</v>
      </c>
      <c r="J64" s="171">
        <f>'Hlavní činnost'!O64</f>
        <v>0</v>
      </c>
      <c r="K64" s="172">
        <f>'Doplňková činnost'!X64</f>
        <v>0</v>
      </c>
      <c r="L64" s="171">
        <f>'Hlavní činnost'!W64</f>
        <v>0</v>
      </c>
      <c r="M64" s="173">
        <f>'Doplňková činnost'!AN64</f>
        <v>0</v>
      </c>
      <c r="N64" s="174">
        <f>'Hlavní činnost'!AE64</f>
        <v>0</v>
      </c>
      <c r="O64" s="183">
        <f>'Doplňková činnost'!BE64</f>
        <v>0</v>
      </c>
      <c r="P64" s="184">
        <f>'Hlavní činnost'!AN64</f>
        <v>0</v>
      </c>
      <c r="Q64" s="184">
        <f>'Doplňková činnost'!BV64</f>
        <v>0</v>
      </c>
      <c r="R64" s="178" t="str">
        <f>'Hlavní činnost'!AO64</f>
        <v>x</v>
      </c>
      <c r="S64" s="179" t="str">
        <f>'Doplňková činnost'!BW64</f>
        <v>x</v>
      </c>
      <c r="T64" s="180" t="str">
        <f>'Hlavní činnost'!AP64</f>
        <v>x</v>
      </c>
      <c r="U64" s="181" t="str">
        <f>'Doplňková činnost'!BX64</f>
        <v>x</v>
      </c>
    </row>
    <row r="65" spans="2:21" x14ac:dyDescent="0.25">
      <c r="B65" s="870" t="s">
        <v>6</v>
      </c>
      <c r="C65" s="871"/>
      <c r="D65" s="182"/>
      <c r="E65" s="151" t="s">
        <v>220</v>
      </c>
      <c r="F65" s="152"/>
      <c r="G65" s="153"/>
      <c r="H65" s="154">
        <f>'Hlavní činnost'!G65</f>
        <v>12807.999999999998</v>
      </c>
      <c r="I65" s="155">
        <f>'Doplňková činnost'!G65</f>
        <v>0</v>
      </c>
      <c r="J65" s="156">
        <f>'Hlavní činnost'!O65</f>
        <v>15000</v>
      </c>
      <c r="K65" s="157">
        <f>'Doplňková činnost'!X65</f>
        <v>0</v>
      </c>
      <c r="L65" s="156">
        <f>'Hlavní činnost'!W65</f>
        <v>15000</v>
      </c>
      <c r="M65" s="158">
        <f>'Doplňková činnost'!AN65</f>
        <v>0</v>
      </c>
      <c r="N65" s="159">
        <f>'Hlavní činnost'!AE65</f>
        <v>20000</v>
      </c>
      <c r="O65" s="185">
        <f>'Doplňková činnost'!BE65</f>
        <v>0</v>
      </c>
      <c r="P65" s="186">
        <f>'Hlavní činnost'!AN65</f>
        <v>7192.0000000000018</v>
      </c>
      <c r="Q65" s="186">
        <f>'Doplňková činnost'!BV65</f>
        <v>0</v>
      </c>
      <c r="R65" s="163">
        <f>'Hlavní činnost'!AO65</f>
        <v>20000</v>
      </c>
      <c r="S65" s="164">
        <f>'Doplňková činnost'!BW65</f>
        <v>0</v>
      </c>
      <c r="T65" s="165">
        <f>'Hlavní činnost'!AP65</f>
        <v>20000</v>
      </c>
      <c r="U65" s="166">
        <f>'Doplňková činnost'!BX65</f>
        <v>0</v>
      </c>
    </row>
    <row r="66" spans="2:21" x14ac:dyDescent="0.25">
      <c r="B66" s="870" t="s">
        <v>7</v>
      </c>
      <c r="C66" s="871"/>
      <c r="D66" s="182"/>
      <c r="E66" s="151" t="s">
        <v>221</v>
      </c>
      <c r="F66" s="152"/>
      <c r="G66" s="153"/>
      <c r="H66" s="154">
        <f>'Hlavní činnost'!G66</f>
        <v>0</v>
      </c>
      <c r="I66" s="155">
        <f>'Doplňková činnost'!G66</f>
        <v>0</v>
      </c>
      <c r="J66" s="156">
        <f>'Hlavní činnost'!O66</f>
        <v>0</v>
      </c>
      <c r="K66" s="157">
        <f>'Doplňková činnost'!X66</f>
        <v>0</v>
      </c>
      <c r="L66" s="156">
        <f>'Hlavní činnost'!W66</f>
        <v>0</v>
      </c>
      <c r="M66" s="158">
        <f>'Doplňková činnost'!AN66</f>
        <v>0</v>
      </c>
      <c r="N66" s="159">
        <f>'Hlavní činnost'!AE66</f>
        <v>0</v>
      </c>
      <c r="O66" s="185">
        <f>'Doplňková činnost'!BE66</f>
        <v>0</v>
      </c>
      <c r="P66" s="186">
        <f>'Hlavní činnost'!AN66</f>
        <v>0</v>
      </c>
      <c r="Q66" s="186">
        <f>'Doplňková činnost'!BV66</f>
        <v>0</v>
      </c>
      <c r="R66" s="163">
        <f>'Hlavní činnost'!AO66</f>
        <v>0</v>
      </c>
      <c r="S66" s="164">
        <f>'Doplňková činnost'!BW66</f>
        <v>0</v>
      </c>
      <c r="T66" s="165">
        <f>'Hlavní činnost'!AP66</f>
        <v>0</v>
      </c>
      <c r="U66" s="166">
        <f>'Doplňková činnost'!BX66</f>
        <v>0</v>
      </c>
    </row>
    <row r="67" spans="2:21" x14ac:dyDescent="0.25">
      <c r="B67" s="870" t="s">
        <v>223</v>
      </c>
      <c r="C67" s="871"/>
      <c r="D67" s="182"/>
      <c r="E67" s="151" t="s">
        <v>222</v>
      </c>
      <c r="F67" s="152"/>
      <c r="G67" s="153"/>
      <c r="H67" s="154">
        <f>'Hlavní činnost'!G67</f>
        <v>1825715.1800000002</v>
      </c>
      <c r="I67" s="155">
        <f>'Doplňková činnost'!G67</f>
        <v>2991.2</v>
      </c>
      <c r="J67" s="156">
        <f>'Hlavní činnost'!O67</f>
        <v>2089000</v>
      </c>
      <c r="K67" s="157">
        <f>'Doplňková činnost'!X67</f>
        <v>2000</v>
      </c>
      <c r="L67" s="156">
        <f>'Hlavní činnost'!W67</f>
        <v>2019000</v>
      </c>
      <c r="M67" s="158">
        <f>'Doplňková činnost'!AN67</f>
        <v>2000</v>
      </c>
      <c r="N67" s="159">
        <f>'Hlavní činnost'!AE67</f>
        <v>2305000</v>
      </c>
      <c r="O67" s="185">
        <f>'Doplňková činnost'!BE67</f>
        <v>3000</v>
      </c>
      <c r="P67" s="186">
        <f>'Hlavní činnost'!AN67</f>
        <v>479284.81999999983</v>
      </c>
      <c r="Q67" s="186">
        <f>'Doplňková činnost'!BV67</f>
        <v>8.8000000000001819</v>
      </c>
      <c r="R67" s="163">
        <f>'Hlavní činnost'!AO67</f>
        <v>2305000</v>
      </c>
      <c r="S67" s="164">
        <f>'Doplňková činnost'!BW67</f>
        <v>3000</v>
      </c>
      <c r="T67" s="165">
        <f>'Hlavní činnost'!AP67</f>
        <v>2305000</v>
      </c>
      <c r="U67" s="166">
        <f>'Doplňková činnost'!BX67</f>
        <v>3000</v>
      </c>
    </row>
    <row r="68" spans="2:21" outlineLevel="1" x14ac:dyDescent="0.25">
      <c r="B68" s="894" t="s">
        <v>5</v>
      </c>
      <c r="C68" s="167" t="s">
        <v>262</v>
      </c>
      <c r="D68" s="167"/>
      <c r="E68" s="897" t="s">
        <v>222</v>
      </c>
      <c r="F68" s="152" t="s">
        <v>55</v>
      </c>
      <c r="G68" s="153" t="s">
        <v>56</v>
      </c>
      <c r="H68" s="169">
        <f>'Hlavní činnost'!G68</f>
        <v>25344</v>
      </c>
      <c r="I68" s="170">
        <f>'Doplňková činnost'!G68</f>
        <v>0</v>
      </c>
      <c r="J68" s="171">
        <f>'Hlavní činnost'!O68</f>
        <v>30000</v>
      </c>
      <c r="K68" s="172">
        <f>'Doplňková činnost'!X68</f>
        <v>0</v>
      </c>
      <c r="L68" s="171">
        <f>'Hlavní činnost'!W68</f>
        <v>50000</v>
      </c>
      <c r="M68" s="173">
        <f>'Doplňková činnost'!AN68</f>
        <v>0</v>
      </c>
      <c r="N68" s="174">
        <f>'Hlavní činnost'!AE68</f>
        <v>60000</v>
      </c>
      <c r="O68" s="183">
        <f>'Doplňková činnost'!BE68</f>
        <v>0</v>
      </c>
      <c r="P68" s="184">
        <f>'Hlavní činnost'!AN68</f>
        <v>34656</v>
      </c>
      <c r="Q68" s="184">
        <f>'Doplňková činnost'!BV68</f>
        <v>0</v>
      </c>
      <c r="R68" s="178">
        <f>'Hlavní činnost'!AO68</f>
        <v>60000</v>
      </c>
      <c r="S68" s="179">
        <f>'Doplňková činnost'!BW68</f>
        <v>0</v>
      </c>
      <c r="T68" s="180">
        <f>'Hlavní činnost'!AP68</f>
        <v>60000</v>
      </c>
      <c r="U68" s="181">
        <f>'Doplňková činnost'!BX68</f>
        <v>0</v>
      </c>
    </row>
    <row r="69" spans="2:21" ht="25.5" outlineLevel="1" x14ac:dyDescent="0.25">
      <c r="B69" s="895"/>
      <c r="C69" s="167" t="s">
        <v>101</v>
      </c>
      <c r="D69" s="167"/>
      <c r="E69" s="898"/>
      <c r="F69" s="152" t="s">
        <v>61</v>
      </c>
      <c r="G69" s="153" t="s">
        <v>62</v>
      </c>
      <c r="H69" s="169">
        <f>'Hlavní činnost'!G69</f>
        <v>42048.150000000009</v>
      </c>
      <c r="I69" s="170">
        <f>'Doplňková činnost'!G69</f>
        <v>0</v>
      </c>
      <c r="J69" s="171">
        <f>'Hlavní činnost'!O69</f>
        <v>45000</v>
      </c>
      <c r="K69" s="172">
        <f>'Doplňková činnost'!X69</f>
        <v>0</v>
      </c>
      <c r="L69" s="171">
        <f>'Hlavní činnost'!W69</f>
        <v>60000</v>
      </c>
      <c r="M69" s="173">
        <f>'Doplňková činnost'!AN69</f>
        <v>0</v>
      </c>
      <c r="N69" s="174">
        <f>'Hlavní činnost'!AE69</f>
        <v>70000</v>
      </c>
      <c r="O69" s="183">
        <f>'Doplňková činnost'!BE69</f>
        <v>0</v>
      </c>
      <c r="P69" s="184">
        <f>'Hlavní činnost'!AN69</f>
        <v>27951.849999999991</v>
      </c>
      <c r="Q69" s="184">
        <f>'Doplňková činnost'!BV69</f>
        <v>0</v>
      </c>
      <c r="R69" s="178">
        <f>'Hlavní činnost'!AO69</f>
        <v>70000</v>
      </c>
      <c r="S69" s="179">
        <f>'Doplňková činnost'!BW69</f>
        <v>0</v>
      </c>
      <c r="T69" s="180">
        <f>'Hlavní činnost'!AP69</f>
        <v>70000</v>
      </c>
      <c r="U69" s="181">
        <f>'Doplňková činnost'!BX69</f>
        <v>0</v>
      </c>
    </row>
    <row r="70" spans="2:21" outlineLevel="1" x14ac:dyDescent="0.25">
      <c r="B70" s="895"/>
      <c r="C70" s="167" t="s">
        <v>102</v>
      </c>
      <c r="D70" s="167"/>
      <c r="E70" s="898"/>
      <c r="F70" s="152" t="s">
        <v>65</v>
      </c>
      <c r="G70" s="153" t="s">
        <v>64</v>
      </c>
      <c r="H70" s="169">
        <f>'Hlavní činnost'!G70</f>
        <v>8252</v>
      </c>
      <c r="I70" s="170">
        <f>'Doplňková činnost'!G70</f>
        <v>0</v>
      </c>
      <c r="J70" s="171">
        <f>'Hlavní činnost'!O70</f>
        <v>10000</v>
      </c>
      <c r="K70" s="172">
        <f>'Doplňková činnost'!X70</f>
        <v>0</v>
      </c>
      <c r="L70" s="171">
        <f>'Hlavní činnost'!W70</f>
        <v>10000</v>
      </c>
      <c r="M70" s="173">
        <f>'Doplňková činnost'!AN70</f>
        <v>0</v>
      </c>
      <c r="N70" s="174">
        <f>'Hlavní činnost'!AE70</f>
        <v>10000</v>
      </c>
      <c r="O70" s="183">
        <f>'Doplňková činnost'!BE70</f>
        <v>0</v>
      </c>
      <c r="P70" s="184">
        <f>'Hlavní činnost'!AN70</f>
        <v>1748</v>
      </c>
      <c r="Q70" s="184">
        <f>'Doplňková činnost'!BV70</f>
        <v>0</v>
      </c>
      <c r="R70" s="178">
        <f>'Hlavní činnost'!AO70</f>
        <v>10000</v>
      </c>
      <c r="S70" s="179">
        <f>'Doplňková činnost'!BW70</f>
        <v>0</v>
      </c>
      <c r="T70" s="180">
        <f>'Hlavní činnost'!AP70</f>
        <v>10000</v>
      </c>
      <c r="U70" s="181">
        <f>'Doplňková činnost'!BX70</f>
        <v>0</v>
      </c>
    </row>
    <row r="71" spans="2:21" ht="25.5" outlineLevel="1" x14ac:dyDescent="0.25">
      <c r="B71" s="895"/>
      <c r="C71" s="167" t="s">
        <v>263</v>
      </c>
      <c r="D71" s="167"/>
      <c r="E71" s="898"/>
      <c r="F71" s="152" t="s">
        <v>67</v>
      </c>
      <c r="G71" s="153" t="s">
        <v>66</v>
      </c>
      <c r="H71" s="169">
        <f>'Hlavní činnost'!G71</f>
        <v>0</v>
      </c>
      <c r="I71" s="170">
        <f>'Doplňková činnost'!G71</f>
        <v>0</v>
      </c>
      <c r="J71" s="171">
        <f>'Hlavní činnost'!O71</f>
        <v>0</v>
      </c>
      <c r="K71" s="172">
        <f>'Doplňková činnost'!X71</f>
        <v>0</v>
      </c>
      <c r="L71" s="171">
        <f>'Hlavní činnost'!W71</f>
        <v>0</v>
      </c>
      <c r="M71" s="173">
        <f>'Doplňková činnost'!AN71</f>
        <v>0</v>
      </c>
      <c r="N71" s="174">
        <f>'Hlavní činnost'!AE71</f>
        <v>0</v>
      </c>
      <c r="O71" s="183">
        <f>'Doplňková činnost'!BE71</f>
        <v>0</v>
      </c>
      <c r="P71" s="184">
        <f>'Hlavní činnost'!AN71</f>
        <v>0</v>
      </c>
      <c r="Q71" s="184">
        <f>'Doplňková činnost'!BV71</f>
        <v>0</v>
      </c>
      <c r="R71" s="178">
        <f>'Hlavní činnost'!AO71</f>
        <v>0</v>
      </c>
      <c r="S71" s="179">
        <f>'Doplňková činnost'!BW71</f>
        <v>0</v>
      </c>
      <c r="T71" s="180">
        <f>'Hlavní činnost'!AP71</f>
        <v>0</v>
      </c>
      <c r="U71" s="181">
        <f>'Doplňková činnost'!BX71</f>
        <v>0</v>
      </c>
    </row>
    <row r="72" spans="2:21" ht="25.5" outlineLevel="1" x14ac:dyDescent="0.25">
      <c r="B72" s="895"/>
      <c r="C72" s="167" t="s">
        <v>104</v>
      </c>
      <c r="D72" s="167"/>
      <c r="E72" s="898"/>
      <c r="F72" s="152" t="s">
        <v>75</v>
      </c>
      <c r="G72" s="153" t="s">
        <v>103</v>
      </c>
      <c r="H72" s="169">
        <f>'Hlavní činnost'!G72</f>
        <v>154982</v>
      </c>
      <c r="I72" s="170">
        <f>'Doplňková činnost'!G72</f>
        <v>0</v>
      </c>
      <c r="J72" s="171">
        <f>'Hlavní činnost'!O72</f>
        <v>156000</v>
      </c>
      <c r="K72" s="172">
        <f>'Doplňková činnost'!X72</f>
        <v>0</v>
      </c>
      <c r="L72" s="171">
        <f>'Hlavní činnost'!W72</f>
        <v>155000</v>
      </c>
      <c r="M72" s="173">
        <f>'Doplňková činnost'!AN72</f>
        <v>0</v>
      </c>
      <c r="N72" s="174">
        <f>'Hlavní činnost'!AE72</f>
        <v>155000</v>
      </c>
      <c r="O72" s="183">
        <f>'Doplňková činnost'!BE72</f>
        <v>0</v>
      </c>
      <c r="P72" s="184">
        <f>'Hlavní činnost'!AN72</f>
        <v>18</v>
      </c>
      <c r="Q72" s="184">
        <f>'Doplňková činnost'!BV72</f>
        <v>0</v>
      </c>
      <c r="R72" s="178">
        <f>'Hlavní činnost'!AO72</f>
        <v>155000</v>
      </c>
      <c r="S72" s="179">
        <f>'Doplňková činnost'!BW72</f>
        <v>0</v>
      </c>
      <c r="T72" s="180">
        <f>'Hlavní činnost'!AP72</f>
        <v>155000</v>
      </c>
      <c r="U72" s="181">
        <f>'Doplňková činnost'!BX72</f>
        <v>0</v>
      </c>
    </row>
    <row r="73" spans="2:21" ht="25.5" outlineLevel="1" x14ac:dyDescent="0.25">
      <c r="B73" s="895"/>
      <c r="C73" s="167" t="s">
        <v>105</v>
      </c>
      <c r="D73" s="167"/>
      <c r="E73" s="898"/>
      <c r="F73" s="152" t="s">
        <v>69</v>
      </c>
      <c r="G73" s="153" t="s">
        <v>68</v>
      </c>
      <c r="H73" s="169">
        <f>'Hlavní činnost'!G73</f>
        <v>0</v>
      </c>
      <c r="I73" s="170">
        <f>'Doplňková činnost'!G73</f>
        <v>0</v>
      </c>
      <c r="J73" s="171">
        <f>'Hlavní činnost'!O73</f>
        <v>0</v>
      </c>
      <c r="K73" s="172">
        <f>'Doplňková činnost'!X73</f>
        <v>0</v>
      </c>
      <c r="L73" s="171">
        <f>'Hlavní činnost'!W73</f>
        <v>0</v>
      </c>
      <c r="M73" s="173">
        <f>'Doplňková činnost'!AN73</f>
        <v>0</v>
      </c>
      <c r="N73" s="174">
        <f>'Hlavní činnost'!AE73</f>
        <v>0</v>
      </c>
      <c r="O73" s="183">
        <f>'Doplňková činnost'!BE73</f>
        <v>0</v>
      </c>
      <c r="P73" s="184">
        <f>'Hlavní činnost'!AN73</f>
        <v>0</v>
      </c>
      <c r="Q73" s="184">
        <f>'Doplňková činnost'!BV73</f>
        <v>0</v>
      </c>
      <c r="R73" s="178">
        <f>'Hlavní činnost'!AO73</f>
        <v>0</v>
      </c>
      <c r="S73" s="179">
        <f>'Doplňková činnost'!BW73</f>
        <v>0</v>
      </c>
      <c r="T73" s="180">
        <f>'Hlavní činnost'!AP73</f>
        <v>0</v>
      </c>
      <c r="U73" s="181">
        <f>'Doplňková činnost'!BX73</f>
        <v>0</v>
      </c>
    </row>
    <row r="74" spans="2:21" outlineLevel="1" x14ac:dyDescent="0.25">
      <c r="B74" s="895"/>
      <c r="C74" s="167" t="s">
        <v>106</v>
      </c>
      <c r="D74" s="167"/>
      <c r="E74" s="898"/>
      <c r="F74" s="152" t="s">
        <v>71</v>
      </c>
      <c r="G74" s="153" t="s">
        <v>70</v>
      </c>
      <c r="H74" s="169">
        <f>'Hlavní činnost'!G74</f>
        <v>0</v>
      </c>
      <c r="I74" s="170">
        <f>'Doplňková činnost'!G74</f>
        <v>0</v>
      </c>
      <c r="J74" s="171">
        <f>'Hlavní činnost'!O74</f>
        <v>0</v>
      </c>
      <c r="K74" s="172">
        <f>'Doplňková činnost'!X74</f>
        <v>0</v>
      </c>
      <c r="L74" s="171">
        <f>'Hlavní činnost'!W74</f>
        <v>0</v>
      </c>
      <c r="M74" s="173">
        <f>'Doplňková činnost'!AN74</f>
        <v>0</v>
      </c>
      <c r="N74" s="174">
        <f>'Hlavní činnost'!AE74</f>
        <v>0</v>
      </c>
      <c r="O74" s="183">
        <f>'Doplňková činnost'!BE74</f>
        <v>0</v>
      </c>
      <c r="P74" s="184">
        <f>'Hlavní činnost'!AN74</f>
        <v>0</v>
      </c>
      <c r="Q74" s="184">
        <f>'Doplňková činnost'!BV74</f>
        <v>0</v>
      </c>
      <c r="R74" s="178">
        <f>'Hlavní činnost'!AO74</f>
        <v>0</v>
      </c>
      <c r="S74" s="179">
        <f>'Doplňková činnost'!BW74</f>
        <v>0</v>
      </c>
      <c r="T74" s="180">
        <f>'Hlavní činnost'!AP74</f>
        <v>0</v>
      </c>
      <c r="U74" s="181">
        <f>'Doplňková činnost'!BX74</f>
        <v>0</v>
      </c>
    </row>
    <row r="75" spans="2:21" outlineLevel="1" x14ac:dyDescent="0.25">
      <c r="B75" s="895"/>
      <c r="C75" s="167" t="s">
        <v>107</v>
      </c>
      <c r="D75" s="167"/>
      <c r="E75" s="898"/>
      <c r="F75" s="152" t="s">
        <v>57</v>
      </c>
      <c r="G75" s="153" t="s">
        <v>72</v>
      </c>
      <c r="H75" s="169">
        <f>'Hlavní činnost'!G75</f>
        <v>10502.999999999998</v>
      </c>
      <c r="I75" s="170">
        <f>'Doplňková činnost'!G75</f>
        <v>0</v>
      </c>
      <c r="J75" s="171">
        <f>'Hlavní činnost'!O75</f>
        <v>22000</v>
      </c>
      <c r="K75" s="172">
        <f>'Doplňková činnost'!X75</f>
        <v>0</v>
      </c>
      <c r="L75" s="171">
        <f>'Hlavní činnost'!W75</f>
        <v>28000</v>
      </c>
      <c r="M75" s="173">
        <f>'Doplňková činnost'!AN75</f>
        <v>0</v>
      </c>
      <c r="N75" s="174">
        <f>'Hlavní činnost'!AE75</f>
        <v>28000</v>
      </c>
      <c r="O75" s="183">
        <f>'Doplňková činnost'!BE75</f>
        <v>0</v>
      </c>
      <c r="P75" s="184">
        <f>'Hlavní činnost'!AN75</f>
        <v>17497</v>
      </c>
      <c r="Q75" s="184">
        <f>'Doplňková činnost'!BV75</f>
        <v>0</v>
      </c>
      <c r="R75" s="178">
        <f>'Hlavní činnost'!AO75</f>
        <v>28000</v>
      </c>
      <c r="S75" s="179">
        <f>'Doplňková činnost'!BW75</f>
        <v>0</v>
      </c>
      <c r="T75" s="180">
        <f>'Hlavní činnost'!AP75</f>
        <v>28000</v>
      </c>
      <c r="U75" s="181">
        <f>'Doplňková činnost'!BX75</f>
        <v>0</v>
      </c>
    </row>
    <row r="76" spans="2:21" ht="25.5" outlineLevel="1" x14ac:dyDescent="0.25">
      <c r="B76" s="895"/>
      <c r="C76" s="167" t="s">
        <v>108</v>
      </c>
      <c r="D76" s="167"/>
      <c r="E76" s="898"/>
      <c r="F76" s="152" t="s">
        <v>59</v>
      </c>
      <c r="G76" s="153" t="s">
        <v>74</v>
      </c>
      <c r="H76" s="169">
        <f>'Hlavní činnost'!G76</f>
        <v>126383.32</v>
      </c>
      <c r="I76" s="170">
        <f>'Doplňková činnost'!G76</f>
        <v>0</v>
      </c>
      <c r="J76" s="171">
        <f>'Hlavní činnost'!O76</f>
        <v>230000</v>
      </c>
      <c r="K76" s="172">
        <f>'Doplňková činnost'!X76</f>
        <v>0</v>
      </c>
      <c r="L76" s="171">
        <f>'Hlavní činnost'!W76</f>
        <v>200000</v>
      </c>
      <c r="M76" s="173">
        <f>'Doplňková činnost'!AN76</f>
        <v>0</v>
      </c>
      <c r="N76" s="174">
        <f>'Hlavní činnost'!AE76</f>
        <v>200000</v>
      </c>
      <c r="O76" s="183">
        <f>'Doplňková činnost'!BE76</f>
        <v>0</v>
      </c>
      <c r="P76" s="184">
        <f>'Hlavní činnost'!AN76</f>
        <v>73616.679999999993</v>
      </c>
      <c r="Q76" s="184">
        <f>'Doplňková činnost'!BV76</f>
        <v>0</v>
      </c>
      <c r="R76" s="178">
        <f>'Hlavní činnost'!AO76</f>
        <v>200000</v>
      </c>
      <c r="S76" s="179">
        <f>'Doplňková činnost'!BW76</f>
        <v>0</v>
      </c>
      <c r="T76" s="180">
        <f>'Hlavní činnost'!AP76</f>
        <v>200000</v>
      </c>
      <c r="U76" s="181">
        <f>'Doplňková činnost'!BX76</f>
        <v>0</v>
      </c>
    </row>
    <row r="77" spans="2:21" ht="27" customHeight="1" outlineLevel="1" x14ac:dyDescent="0.25">
      <c r="B77" s="895"/>
      <c r="C77" s="167" t="s">
        <v>110</v>
      </c>
      <c r="D77" s="167"/>
      <c r="E77" s="898"/>
      <c r="F77" s="152" t="s">
        <v>109</v>
      </c>
      <c r="G77" s="153" t="s">
        <v>76</v>
      </c>
      <c r="H77" s="169">
        <f>'Hlavní činnost'!G77</f>
        <v>0</v>
      </c>
      <c r="I77" s="170">
        <f>'Doplňková činnost'!G77</f>
        <v>0</v>
      </c>
      <c r="J77" s="171">
        <f>'Hlavní činnost'!O77</f>
        <v>0</v>
      </c>
      <c r="K77" s="172">
        <f>'Doplňková činnost'!X77</f>
        <v>0</v>
      </c>
      <c r="L77" s="171">
        <f>'Hlavní činnost'!W77</f>
        <v>0</v>
      </c>
      <c r="M77" s="173">
        <f>'Doplňková činnost'!AN77</f>
        <v>0</v>
      </c>
      <c r="N77" s="174">
        <f>'Hlavní činnost'!AE77</f>
        <v>0</v>
      </c>
      <c r="O77" s="183">
        <f>'Doplňková činnost'!BE77</f>
        <v>0</v>
      </c>
      <c r="P77" s="184">
        <f>'Hlavní činnost'!AN77</f>
        <v>0</v>
      </c>
      <c r="Q77" s="184">
        <f>'Doplňková činnost'!BV77</f>
        <v>0</v>
      </c>
      <c r="R77" s="178">
        <f>'Hlavní činnost'!AO77</f>
        <v>0</v>
      </c>
      <c r="S77" s="179">
        <f>'Doplňková činnost'!BW77</f>
        <v>0</v>
      </c>
      <c r="T77" s="180">
        <f>'Hlavní činnost'!AP77</f>
        <v>0</v>
      </c>
      <c r="U77" s="181">
        <f>'Doplňková činnost'!BX77</f>
        <v>0</v>
      </c>
    </row>
    <row r="78" spans="2:21" outlineLevel="1" x14ac:dyDescent="0.25">
      <c r="B78" s="895"/>
      <c r="C78" s="167" t="s">
        <v>264</v>
      </c>
      <c r="D78" s="167"/>
      <c r="E78" s="898"/>
      <c r="F78" s="152" t="s">
        <v>111</v>
      </c>
      <c r="G78" s="153" t="s">
        <v>58</v>
      </c>
      <c r="H78" s="169">
        <f>'Hlavní činnost'!G78</f>
        <v>39068.870000000003</v>
      </c>
      <c r="I78" s="170">
        <f>'Doplňková činnost'!G78</f>
        <v>0</v>
      </c>
      <c r="J78" s="171">
        <f>'Hlavní činnost'!O78</f>
        <v>40000</v>
      </c>
      <c r="K78" s="172">
        <f>'Doplňková činnost'!X78</f>
        <v>0</v>
      </c>
      <c r="L78" s="171">
        <f>'Hlavní činnost'!W78</f>
        <v>60000</v>
      </c>
      <c r="M78" s="173">
        <f>'Doplňková činnost'!AN78</f>
        <v>0</v>
      </c>
      <c r="N78" s="174">
        <f>'Hlavní činnost'!AE78</f>
        <v>70000</v>
      </c>
      <c r="O78" s="183">
        <f>'Doplňková činnost'!BE78</f>
        <v>0</v>
      </c>
      <c r="P78" s="184">
        <f>'Hlavní činnost'!AN78</f>
        <v>30931.129999999997</v>
      </c>
      <c r="Q78" s="184">
        <f>'Doplňková činnost'!BV78</f>
        <v>0</v>
      </c>
      <c r="R78" s="178">
        <f>'Hlavní činnost'!AO78</f>
        <v>70000</v>
      </c>
      <c r="S78" s="179">
        <f>'Doplňková činnost'!BW78</f>
        <v>0</v>
      </c>
      <c r="T78" s="180">
        <f>'Hlavní činnost'!AP78</f>
        <v>70000</v>
      </c>
      <c r="U78" s="181">
        <f>'Doplňková činnost'!BX78</f>
        <v>0</v>
      </c>
    </row>
    <row r="79" spans="2:21" outlineLevel="1" x14ac:dyDescent="0.25">
      <c r="B79" s="895"/>
      <c r="C79" s="167" t="s">
        <v>114</v>
      </c>
      <c r="D79" s="167"/>
      <c r="E79" s="898"/>
      <c r="F79" s="152" t="s">
        <v>112</v>
      </c>
      <c r="G79" s="153" t="s">
        <v>113</v>
      </c>
      <c r="H79" s="169">
        <f>'Hlavní činnost'!G79</f>
        <v>39843.83</v>
      </c>
      <c r="I79" s="170">
        <f>'Doplňková činnost'!G79</f>
        <v>0</v>
      </c>
      <c r="J79" s="171">
        <f>'Hlavní činnost'!O79</f>
        <v>40000</v>
      </c>
      <c r="K79" s="172">
        <f>'Doplňková činnost'!X79</f>
        <v>0</v>
      </c>
      <c r="L79" s="171">
        <f>'Hlavní činnost'!W79</f>
        <v>40000</v>
      </c>
      <c r="M79" s="173">
        <f>'Doplňková činnost'!AN79</f>
        <v>0</v>
      </c>
      <c r="N79" s="174">
        <f>'Hlavní činnost'!AE79</f>
        <v>50000</v>
      </c>
      <c r="O79" s="183">
        <f>'Doplňková činnost'!BE79</f>
        <v>0</v>
      </c>
      <c r="P79" s="184">
        <f>'Hlavní činnost'!AN79</f>
        <v>10156.169999999998</v>
      </c>
      <c r="Q79" s="184">
        <f>'Doplňková činnost'!BV79</f>
        <v>0</v>
      </c>
      <c r="R79" s="178">
        <f>'Hlavní činnost'!AO79</f>
        <v>50000</v>
      </c>
      <c r="S79" s="179">
        <f>'Doplňková činnost'!BW79</f>
        <v>0</v>
      </c>
      <c r="T79" s="180">
        <f>'Hlavní činnost'!AP79</f>
        <v>50000</v>
      </c>
      <c r="U79" s="181">
        <f>'Doplňková činnost'!BX79</f>
        <v>0</v>
      </c>
    </row>
    <row r="80" spans="2:21" outlineLevel="1" x14ac:dyDescent="0.25">
      <c r="B80" s="895"/>
      <c r="C80" s="167" t="s">
        <v>115</v>
      </c>
      <c r="D80" s="167"/>
      <c r="E80" s="898"/>
      <c r="F80" s="152" t="s">
        <v>63</v>
      </c>
      <c r="G80" s="153" t="s">
        <v>60</v>
      </c>
      <c r="H80" s="169">
        <f>'Hlavní činnost'!G80</f>
        <v>26460</v>
      </c>
      <c r="I80" s="170">
        <f>'Doplňková činnost'!G80</f>
        <v>0</v>
      </c>
      <c r="J80" s="171">
        <f>'Hlavní činnost'!O80</f>
        <v>30000</v>
      </c>
      <c r="K80" s="172">
        <f>'Doplňková činnost'!X80</f>
        <v>0</v>
      </c>
      <c r="L80" s="171">
        <f>'Hlavní činnost'!W80</f>
        <v>27000</v>
      </c>
      <c r="M80" s="173">
        <f>'Doplňková činnost'!AN80</f>
        <v>0</v>
      </c>
      <c r="N80" s="174">
        <f>'Hlavní činnost'!AE80</f>
        <v>27000</v>
      </c>
      <c r="O80" s="183">
        <f>'Doplňková činnost'!BE80</f>
        <v>0</v>
      </c>
      <c r="P80" s="184">
        <f>'Hlavní činnost'!AN80</f>
        <v>540</v>
      </c>
      <c r="Q80" s="184">
        <f>'Doplňková činnost'!BV80</f>
        <v>0</v>
      </c>
      <c r="R80" s="178">
        <f>'Hlavní činnost'!AO80</f>
        <v>27000</v>
      </c>
      <c r="S80" s="179">
        <f>'Doplňková činnost'!BW80</f>
        <v>0</v>
      </c>
      <c r="T80" s="180">
        <f>'Hlavní činnost'!AP80</f>
        <v>27000</v>
      </c>
      <c r="U80" s="181">
        <f>'Doplňková činnost'!BX80</f>
        <v>0</v>
      </c>
    </row>
    <row r="81" spans="2:21" ht="25.5" outlineLevel="1" x14ac:dyDescent="0.25">
      <c r="B81" s="895"/>
      <c r="C81" s="167" t="s">
        <v>265</v>
      </c>
      <c r="D81" s="167"/>
      <c r="E81" s="898"/>
      <c r="F81" s="152" t="s">
        <v>81</v>
      </c>
      <c r="G81" s="153" t="s">
        <v>78</v>
      </c>
      <c r="H81" s="169">
        <f>'Hlavní činnost'!G81</f>
        <v>108328.78</v>
      </c>
      <c r="I81" s="170">
        <f>'Doplňková činnost'!G81</f>
        <v>0</v>
      </c>
      <c r="J81" s="171">
        <f>'Hlavní činnost'!O81</f>
        <v>110000</v>
      </c>
      <c r="K81" s="172">
        <f>'Doplňková činnost'!X81</f>
        <v>0</v>
      </c>
      <c r="L81" s="171">
        <f>'Hlavní činnost'!W81</f>
        <v>110000</v>
      </c>
      <c r="M81" s="173">
        <f>'Doplňková činnost'!AN81</f>
        <v>0</v>
      </c>
      <c r="N81" s="174">
        <f>'Hlavní činnost'!AE81</f>
        <v>120000</v>
      </c>
      <c r="O81" s="183">
        <f>'Doplňková činnost'!BE81</f>
        <v>0</v>
      </c>
      <c r="P81" s="184">
        <f>'Hlavní činnost'!AN81</f>
        <v>11671.220000000001</v>
      </c>
      <c r="Q81" s="184">
        <f>'Doplňková činnost'!BV81</f>
        <v>0</v>
      </c>
      <c r="R81" s="178">
        <f>'Hlavní činnost'!AO81</f>
        <v>120000</v>
      </c>
      <c r="S81" s="179">
        <f>'Doplňková činnost'!BW81</f>
        <v>0</v>
      </c>
      <c r="T81" s="180">
        <f>'Hlavní činnost'!AP81</f>
        <v>120000</v>
      </c>
      <c r="U81" s="181">
        <f>'Doplňková činnost'!BX81</f>
        <v>0</v>
      </c>
    </row>
    <row r="82" spans="2:21" outlineLevel="1" x14ac:dyDescent="0.25">
      <c r="B82" s="895"/>
      <c r="C82" s="167" t="s">
        <v>116</v>
      </c>
      <c r="D82" s="167"/>
      <c r="E82" s="898"/>
      <c r="F82" s="152" t="s">
        <v>83</v>
      </c>
      <c r="G82" s="153" t="s">
        <v>80</v>
      </c>
      <c r="H82" s="169">
        <f>'Hlavní činnost'!G82</f>
        <v>0</v>
      </c>
      <c r="I82" s="170">
        <f>'Doplňková činnost'!G82</f>
        <v>0</v>
      </c>
      <c r="J82" s="171">
        <f>'Hlavní činnost'!O82</f>
        <v>0</v>
      </c>
      <c r="K82" s="172">
        <f>'Doplňková činnost'!X82</f>
        <v>0</v>
      </c>
      <c r="L82" s="171">
        <f>'Hlavní činnost'!W82</f>
        <v>0</v>
      </c>
      <c r="M82" s="173">
        <f>'Doplňková činnost'!AN82</f>
        <v>0</v>
      </c>
      <c r="N82" s="174">
        <f>'Hlavní činnost'!AE82</f>
        <v>0</v>
      </c>
      <c r="O82" s="183">
        <f>'Doplňková činnost'!BE82</f>
        <v>0</v>
      </c>
      <c r="P82" s="184">
        <f>'Hlavní činnost'!AN82</f>
        <v>0</v>
      </c>
      <c r="Q82" s="184">
        <f>'Doplňková činnost'!BV82</f>
        <v>0</v>
      </c>
      <c r="R82" s="178">
        <f>'Hlavní činnost'!AO82</f>
        <v>0</v>
      </c>
      <c r="S82" s="179">
        <f>'Doplňková činnost'!BW82</f>
        <v>0</v>
      </c>
      <c r="T82" s="180">
        <f>'Hlavní činnost'!AP82</f>
        <v>0</v>
      </c>
      <c r="U82" s="181">
        <f>'Doplňková činnost'!BX82</f>
        <v>0</v>
      </c>
    </row>
    <row r="83" spans="2:21" outlineLevel="1" x14ac:dyDescent="0.25">
      <c r="B83" s="895"/>
      <c r="C83" s="167" t="s">
        <v>324</v>
      </c>
      <c r="D83" s="167"/>
      <c r="E83" s="898"/>
      <c r="F83" s="152" t="s">
        <v>85</v>
      </c>
      <c r="G83" s="153" t="s">
        <v>82</v>
      </c>
      <c r="H83" s="169">
        <f>'Hlavní činnost'!G83</f>
        <v>0</v>
      </c>
      <c r="I83" s="170">
        <f>'Doplňková činnost'!G83</f>
        <v>0</v>
      </c>
      <c r="J83" s="171">
        <f>'Hlavní činnost'!O83</f>
        <v>0</v>
      </c>
      <c r="K83" s="172">
        <f>'Doplňková činnost'!X83</f>
        <v>0</v>
      </c>
      <c r="L83" s="171">
        <f>'Hlavní činnost'!W83</f>
        <v>0</v>
      </c>
      <c r="M83" s="173">
        <f>'Doplňková činnost'!AN83</f>
        <v>0</v>
      </c>
      <c r="N83" s="174">
        <f>'Hlavní činnost'!AE83</f>
        <v>0</v>
      </c>
      <c r="O83" s="183">
        <f>'Doplňková činnost'!BE83</f>
        <v>0</v>
      </c>
      <c r="P83" s="184">
        <f>'Hlavní činnost'!AN83</f>
        <v>0</v>
      </c>
      <c r="Q83" s="184">
        <f>'Doplňková činnost'!BV83</f>
        <v>0</v>
      </c>
      <c r="R83" s="178">
        <f>'Hlavní činnost'!AO83</f>
        <v>0</v>
      </c>
      <c r="S83" s="179">
        <f>'Doplňková činnost'!BW83</f>
        <v>0</v>
      </c>
      <c r="T83" s="180">
        <f>'Hlavní činnost'!AP83</f>
        <v>0</v>
      </c>
      <c r="U83" s="181">
        <f>'Doplňková činnost'!BX83</f>
        <v>0</v>
      </c>
    </row>
    <row r="84" spans="2:21" outlineLevel="1" x14ac:dyDescent="0.25">
      <c r="B84" s="895"/>
      <c r="C84" s="167" t="s">
        <v>117</v>
      </c>
      <c r="D84" s="167"/>
      <c r="E84" s="898"/>
      <c r="F84" s="152" t="s">
        <v>87</v>
      </c>
      <c r="G84" s="153" t="s">
        <v>84</v>
      </c>
      <c r="H84" s="169">
        <f>'Hlavní činnost'!G84</f>
        <v>14520</v>
      </c>
      <c r="I84" s="170">
        <f>'Doplňková činnost'!G84</f>
        <v>0</v>
      </c>
      <c r="J84" s="171">
        <f>'Hlavní činnost'!O84</f>
        <v>14000</v>
      </c>
      <c r="K84" s="172">
        <f>'Doplňková činnost'!X84</f>
        <v>0</v>
      </c>
      <c r="L84" s="171">
        <f>'Hlavní činnost'!W84</f>
        <v>15000</v>
      </c>
      <c r="M84" s="173">
        <f>'Doplňková činnost'!AN84</f>
        <v>0</v>
      </c>
      <c r="N84" s="174">
        <f>'Hlavní činnost'!AE84</f>
        <v>20000</v>
      </c>
      <c r="O84" s="183">
        <f>'Doplňková činnost'!BE84</f>
        <v>0</v>
      </c>
      <c r="P84" s="184">
        <f>'Hlavní činnost'!AN84</f>
        <v>5480</v>
      </c>
      <c r="Q84" s="184">
        <f>'Doplňková činnost'!BV84</f>
        <v>0</v>
      </c>
      <c r="R84" s="178">
        <f>'Hlavní činnost'!AO84</f>
        <v>20000</v>
      </c>
      <c r="S84" s="179">
        <f>'Doplňková činnost'!BW84</f>
        <v>0</v>
      </c>
      <c r="T84" s="180">
        <f>'Hlavní činnost'!AP84</f>
        <v>20000</v>
      </c>
      <c r="U84" s="181">
        <f>'Doplňková činnost'!BX84</f>
        <v>0</v>
      </c>
    </row>
    <row r="85" spans="2:21" ht="24" customHeight="1" outlineLevel="1" x14ac:dyDescent="0.25">
      <c r="B85" s="895"/>
      <c r="C85" s="167" t="s">
        <v>118</v>
      </c>
      <c r="D85" s="167"/>
      <c r="E85" s="898"/>
      <c r="F85" s="152" t="s">
        <v>89</v>
      </c>
      <c r="G85" s="153" t="s">
        <v>86</v>
      </c>
      <c r="H85" s="169">
        <f>'Hlavní činnost'!G85</f>
        <v>187460.02</v>
      </c>
      <c r="I85" s="170">
        <f>'Doplňková činnost'!G85</f>
        <v>2991.2</v>
      </c>
      <c r="J85" s="171">
        <f>'Hlavní činnost'!O85</f>
        <v>200000</v>
      </c>
      <c r="K85" s="172">
        <f>'Doplňková činnost'!X85</f>
        <v>2000</v>
      </c>
      <c r="L85" s="171">
        <f>'Hlavní činnost'!W85</f>
        <v>200000</v>
      </c>
      <c r="M85" s="173">
        <f>'Doplňková činnost'!AN85</f>
        <v>2000</v>
      </c>
      <c r="N85" s="174">
        <f>'Hlavní činnost'!AE85</f>
        <v>250000</v>
      </c>
      <c r="O85" s="183">
        <f>'Doplňková činnost'!BE85</f>
        <v>3000</v>
      </c>
      <c r="P85" s="184">
        <f>'Hlavní činnost'!AN85</f>
        <v>62539.98000000001</v>
      </c>
      <c r="Q85" s="184">
        <f>'Doplňková činnost'!BV85</f>
        <v>8.8000000000001819</v>
      </c>
      <c r="R85" s="178">
        <f>'Hlavní činnost'!AO85</f>
        <v>250000</v>
      </c>
      <c r="S85" s="179">
        <f>'Doplňková činnost'!BW85</f>
        <v>3000</v>
      </c>
      <c r="T85" s="180">
        <f>'Hlavní činnost'!AP85</f>
        <v>250000</v>
      </c>
      <c r="U85" s="181">
        <f>'Doplňková činnost'!BX85</f>
        <v>3000</v>
      </c>
    </row>
    <row r="86" spans="2:21" ht="25.5" outlineLevel="1" x14ac:dyDescent="0.25">
      <c r="B86" s="895"/>
      <c r="C86" s="167" t="s">
        <v>121</v>
      </c>
      <c r="D86" s="167"/>
      <c r="E86" s="898"/>
      <c r="F86" s="152" t="s">
        <v>119</v>
      </c>
      <c r="G86" s="153" t="s">
        <v>120</v>
      </c>
      <c r="H86" s="169">
        <f>'Hlavní činnost'!G86</f>
        <v>0</v>
      </c>
      <c r="I86" s="170">
        <f>'Doplňková činnost'!G86</f>
        <v>0</v>
      </c>
      <c r="J86" s="171">
        <f>'Hlavní činnost'!O86</f>
        <v>0</v>
      </c>
      <c r="K86" s="172">
        <f>'Doplňková činnost'!X86</f>
        <v>0</v>
      </c>
      <c r="L86" s="171">
        <f>'Hlavní činnost'!W86</f>
        <v>0</v>
      </c>
      <c r="M86" s="173">
        <f>'Doplňková činnost'!AN86</f>
        <v>0</v>
      </c>
      <c r="N86" s="174">
        <f>'Hlavní činnost'!AE86</f>
        <v>0</v>
      </c>
      <c r="O86" s="183">
        <f>'Doplňková činnost'!BE86</f>
        <v>0</v>
      </c>
      <c r="P86" s="184">
        <f>'Hlavní činnost'!AN86</f>
        <v>0</v>
      </c>
      <c r="Q86" s="184">
        <f>'Doplňková činnost'!BV86</f>
        <v>0</v>
      </c>
      <c r="R86" s="178">
        <f>'Hlavní činnost'!AO86</f>
        <v>0</v>
      </c>
      <c r="S86" s="179">
        <f>'Doplňková činnost'!BW86</f>
        <v>0</v>
      </c>
      <c r="T86" s="180">
        <f>'Hlavní činnost'!AP86</f>
        <v>0</v>
      </c>
      <c r="U86" s="181">
        <f>'Doplňková činnost'!BX86</f>
        <v>0</v>
      </c>
    </row>
    <row r="87" spans="2:21" ht="38.25" outlineLevel="1" x14ac:dyDescent="0.25">
      <c r="B87" s="895"/>
      <c r="C87" s="167" t="s">
        <v>122</v>
      </c>
      <c r="D87" s="167"/>
      <c r="E87" s="898"/>
      <c r="F87" s="152" t="s">
        <v>91</v>
      </c>
      <c r="G87" s="153" t="s">
        <v>88</v>
      </c>
      <c r="H87" s="169">
        <f>'Hlavní činnost'!G87</f>
        <v>0</v>
      </c>
      <c r="I87" s="170">
        <f>'Doplňková činnost'!G87</f>
        <v>0</v>
      </c>
      <c r="J87" s="171">
        <f>'Hlavní činnost'!O87</f>
        <v>0</v>
      </c>
      <c r="K87" s="172">
        <f>'Doplňková činnost'!X87</f>
        <v>0</v>
      </c>
      <c r="L87" s="171">
        <f>'Hlavní činnost'!W87</f>
        <v>0</v>
      </c>
      <c r="M87" s="173">
        <f>'Doplňková činnost'!AN87</f>
        <v>0</v>
      </c>
      <c r="N87" s="174">
        <f>'Hlavní činnost'!AE87</f>
        <v>0</v>
      </c>
      <c r="O87" s="183">
        <f>'Doplňková činnost'!BE87</f>
        <v>0</v>
      </c>
      <c r="P87" s="184">
        <f>'Hlavní činnost'!AN87</f>
        <v>0</v>
      </c>
      <c r="Q87" s="184">
        <f>'Doplňková činnost'!BV87</f>
        <v>0</v>
      </c>
      <c r="R87" s="178">
        <f>'Hlavní činnost'!AO87</f>
        <v>0</v>
      </c>
      <c r="S87" s="179">
        <f>'Doplňková činnost'!BW87</f>
        <v>0</v>
      </c>
      <c r="T87" s="180">
        <f>'Hlavní činnost'!AP87</f>
        <v>0</v>
      </c>
      <c r="U87" s="181">
        <f>'Doplňková činnost'!BX87</f>
        <v>0</v>
      </c>
    </row>
    <row r="88" spans="2:21" outlineLevel="1" x14ac:dyDescent="0.25">
      <c r="B88" s="895"/>
      <c r="C88" s="167" t="s">
        <v>123</v>
      </c>
      <c r="D88" s="167"/>
      <c r="E88" s="898"/>
      <c r="F88" s="152" t="s">
        <v>93</v>
      </c>
      <c r="G88" s="153" t="s">
        <v>90</v>
      </c>
      <c r="H88" s="169">
        <f>'Hlavní činnost'!G88</f>
        <v>230646.08</v>
      </c>
      <c r="I88" s="170">
        <f>'Doplňková činnost'!G88</f>
        <v>0</v>
      </c>
      <c r="J88" s="171">
        <f>'Hlavní činnost'!O88</f>
        <v>280000</v>
      </c>
      <c r="K88" s="172">
        <f>'Doplňková činnost'!X88</f>
        <v>0</v>
      </c>
      <c r="L88" s="171">
        <f>'Hlavní činnost'!W88</f>
        <v>282000</v>
      </c>
      <c r="M88" s="173">
        <f>'Doplňková činnost'!AN88</f>
        <v>0</v>
      </c>
      <c r="N88" s="174">
        <f>'Hlavní činnost'!AE88</f>
        <v>350000</v>
      </c>
      <c r="O88" s="183">
        <f>'Doplňková činnost'!BE88</f>
        <v>0</v>
      </c>
      <c r="P88" s="184">
        <f>'Hlavní činnost'!AN88</f>
        <v>119353.92000000001</v>
      </c>
      <c r="Q88" s="184">
        <f>'Doplňková činnost'!BV88</f>
        <v>0</v>
      </c>
      <c r="R88" s="178">
        <f>'Hlavní činnost'!AO88</f>
        <v>350000</v>
      </c>
      <c r="S88" s="179">
        <f>'Doplňková činnost'!BW88</f>
        <v>0</v>
      </c>
      <c r="T88" s="180">
        <f>'Hlavní činnost'!AP88</f>
        <v>350000</v>
      </c>
      <c r="U88" s="181">
        <f>'Doplňková činnost'!BX88</f>
        <v>0</v>
      </c>
    </row>
    <row r="89" spans="2:21" outlineLevel="1" x14ac:dyDescent="0.25">
      <c r="B89" s="895"/>
      <c r="C89" s="167" t="s">
        <v>125</v>
      </c>
      <c r="D89" s="167"/>
      <c r="E89" s="898"/>
      <c r="F89" s="152" t="s">
        <v>124</v>
      </c>
      <c r="G89" s="153" t="s">
        <v>92</v>
      </c>
      <c r="H89" s="169">
        <f>'Hlavní činnost'!G89</f>
        <v>0</v>
      </c>
      <c r="I89" s="170">
        <f>'Doplňková činnost'!G89</f>
        <v>0</v>
      </c>
      <c r="J89" s="171">
        <f>'Hlavní činnost'!O89</f>
        <v>0</v>
      </c>
      <c r="K89" s="172">
        <f>'Doplňková činnost'!X89</f>
        <v>0</v>
      </c>
      <c r="L89" s="171">
        <f>'Hlavní činnost'!W89</f>
        <v>0</v>
      </c>
      <c r="M89" s="173">
        <f>'Doplňková činnost'!AN89</f>
        <v>0</v>
      </c>
      <c r="N89" s="174">
        <f>'Hlavní činnost'!AE89</f>
        <v>0</v>
      </c>
      <c r="O89" s="183">
        <f>'Doplňková činnost'!BE89</f>
        <v>0</v>
      </c>
      <c r="P89" s="184">
        <f>'Hlavní činnost'!AN89</f>
        <v>0</v>
      </c>
      <c r="Q89" s="184">
        <f>'Doplňková činnost'!BV89</f>
        <v>0</v>
      </c>
      <c r="R89" s="178">
        <f>'Hlavní činnost'!AO89</f>
        <v>0</v>
      </c>
      <c r="S89" s="179">
        <f>'Doplňková činnost'!BW89</f>
        <v>0</v>
      </c>
      <c r="T89" s="180">
        <f>'Hlavní činnost'!AP89</f>
        <v>0</v>
      </c>
      <c r="U89" s="181">
        <f>'Doplňková činnost'!BX89</f>
        <v>0</v>
      </c>
    </row>
    <row r="90" spans="2:21" ht="25.5" outlineLevel="1" x14ac:dyDescent="0.25">
      <c r="B90" s="895"/>
      <c r="C90" s="167" t="s">
        <v>128</v>
      </c>
      <c r="D90" s="167"/>
      <c r="E90" s="898"/>
      <c r="F90" s="152" t="s">
        <v>126</v>
      </c>
      <c r="G90" s="153" t="s">
        <v>127</v>
      </c>
      <c r="H90" s="169">
        <f>'Hlavní činnost'!G90</f>
        <v>0</v>
      </c>
      <c r="I90" s="170">
        <f>'Doplňková činnost'!G90</f>
        <v>0</v>
      </c>
      <c r="J90" s="171">
        <f>'Hlavní činnost'!O90</f>
        <v>0</v>
      </c>
      <c r="K90" s="172">
        <f>'Doplňková činnost'!X90</f>
        <v>0</v>
      </c>
      <c r="L90" s="171">
        <f>'Hlavní činnost'!W90</f>
        <v>0</v>
      </c>
      <c r="M90" s="173">
        <f>'Doplňková činnost'!AN90</f>
        <v>0</v>
      </c>
      <c r="N90" s="174">
        <f>'Hlavní činnost'!AE90</f>
        <v>0</v>
      </c>
      <c r="O90" s="183">
        <f>'Doplňková činnost'!BE90</f>
        <v>0</v>
      </c>
      <c r="P90" s="184">
        <f>'Hlavní činnost'!AN90</f>
        <v>0</v>
      </c>
      <c r="Q90" s="184">
        <f>'Doplňková činnost'!BV90</f>
        <v>0</v>
      </c>
      <c r="R90" s="178">
        <f>'Hlavní činnost'!AO90</f>
        <v>0</v>
      </c>
      <c r="S90" s="179">
        <f>'Doplňková činnost'!BW90</f>
        <v>0</v>
      </c>
      <c r="T90" s="180">
        <f>'Hlavní činnost'!AP90</f>
        <v>0</v>
      </c>
      <c r="U90" s="181">
        <f>'Doplňková činnost'!BX90</f>
        <v>0</v>
      </c>
    </row>
    <row r="91" spans="2:21" outlineLevel="1" x14ac:dyDescent="0.25">
      <c r="B91" s="895"/>
      <c r="C91" s="167" t="s">
        <v>131</v>
      </c>
      <c r="D91" s="167"/>
      <c r="E91" s="898"/>
      <c r="F91" s="152" t="s">
        <v>129</v>
      </c>
      <c r="G91" s="153" t="s">
        <v>130</v>
      </c>
      <c r="H91" s="169">
        <f>'Hlavní činnost'!G91</f>
        <v>0</v>
      </c>
      <c r="I91" s="170">
        <f>'Doplňková činnost'!G91</f>
        <v>0</v>
      </c>
      <c r="J91" s="171">
        <f>'Hlavní činnost'!O91</f>
        <v>0</v>
      </c>
      <c r="K91" s="172">
        <f>'Doplňková činnost'!X91</f>
        <v>0</v>
      </c>
      <c r="L91" s="171">
        <f>'Hlavní činnost'!W91</f>
        <v>0</v>
      </c>
      <c r="M91" s="173">
        <f>'Doplňková činnost'!AN91</f>
        <v>0</v>
      </c>
      <c r="N91" s="174">
        <f>'Hlavní činnost'!AE91</f>
        <v>0</v>
      </c>
      <c r="O91" s="183">
        <f>'Doplňková činnost'!BE91</f>
        <v>0</v>
      </c>
      <c r="P91" s="184">
        <f>'Hlavní činnost'!AN91</f>
        <v>0</v>
      </c>
      <c r="Q91" s="184">
        <f>'Doplňková činnost'!BV91</f>
        <v>0</v>
      </c>
      <c r="R91" s="178">
        <f>'Hlavní činnost'!AO91</f>
        <v>0</v>
      </c>
      <c r="S91" s="179">
        <f>'Doplňková činnost'!BW91</f>
        <v>0</v>
      </c>
      <c r="T91" s="180">
        <f>'Hlavní činnost'!AP91</f>
        <v>0</v>
      </c>
      <c r="U91" s="181">
        <f>'Doplňková činnost'!BX91</f>
        <v>0</v>
      </c>
    </row>
    <row r="92" spans="2:21" outlineLevel="1" x14ac:dyDescent="0.25">
      <c r="B92" s="895"/>
      <c r="C92" s="167" t="s">
        <v>134</v>
      </c>
      <c r="D92" s="167"/>
      <c r="E92" s="898"/>
      <c r="F92" s="152" t="s">
        <v>132</v>
      </c>
      <c r="G92" s="153" t="s">
        <v>133</v>
      </c>
      <c r="H92" s="169">
        <f>'Hlavní činnost'!G92</f>
        <v>0</v>
      </c>
      <c r="I92" s="170">
        <f>'Doplňková činnost'!G92</f>
        <v>0</v>
      </c>
      <c r="J92" s="171">
        <f>'Hlavní činnost'!O92</f>
        <v>0</v>
      </c>
      <c r="K92" s="172">
        <f>'Doplňková činnost'!X92</f>
        <v>0</v>
      </c>
      <c r="L92" s="171">
        <f>'Hlavní činnost'!W92</f>
        <v>0</v>
      </c>
      <c r="M92" s="173">
        <f>'Doplňková činnost'!AN92</f>
        <v>0</v>
      </c>
      <c r="N92" s="174">
        <f>'Hlavní činnost'!AE92</f>
        <v>0</v>
      </c>
      <c r="O92" s="183">
        <f>'Doplňková činnost'!BE92</f>
        <v>0</v>
      </c>
      <c r="P92" s="184">
        <f>'Hlavní činnost'!AN92</f>
        <v>0</v>
      </c>
      <c r="Q92" s="184">
        <f>'Doplňková činnost'!BV92</f>
        <v>0</v>
      </c>
      <c r="R92" s="178">
        <f>'Hlavní činnost'!AO92</f>
        <v>0</v>
      </c>
      <c r="S92" s="179">
        <f>'Doplňková činnost'!BW92</f>
        <v>0</v>
      </c>
      <c r="T92" s="180">
        <f>'Hlavní činnost'!AP92</f>
        <v>0</v>
      </c>
      <c r="U92" s="181">
        <f>'Doplňková činnost'!BX92</f>
        <v>0</v>
      </c>
    </row>
    <row r="93" spans="2:21" outlineLevel="1" x14ac:dyDescent="0.25">
      <c r="B93" s="895"/>
      <c r="C93" s="167" t="s">
        <v>137</v>
      </c>
      <c r="D93" s="167"/>
      <c r="E93" s="898"/>
      <c r="F93" s="152" t="s">
        <v>135</v>
      </c>
      <c r="G93" s="153" t="s">
        <v>136</v>
      </c>
      <c r="H93" s="169">
        <f>'Hlavní činnost'!G93</f>
        <v>11280</v>
      </c>
      <c r="I93" s="170">
        <f>'Doplňková činnost'!G93</f>
        <v>0</v>
      </c>
      <c r="J93" s="171">
        <f>'Hlavní činnost'!O93</f>
        <v>12000</v>
      </c>
      <c r="K93" s="172">
        <f>'Doplňková činnost'!X93</f>
        <v>0</v>
      </c>
      <c r="L93" s="171">
        <f>'Hlavní činnost'!W93</f>
        <v>12000</v>
      </c>
      <c r="M93" s="173">
        <f>'Doplňková činnost'!AN93</f>
        <v>0</v>
      </c>
      <c r="N93" s="174">
        <f>'Hlavní činnost'!AE93</f>
        <v>15000</v>
      </c>
      <c r="O93" s="183">
        <f>'Doplňková činnost'!BE93</f>
        <v>0</v>
      </c>
      <c r="P93" s="184">
        <f>'Hlavní činnost'!AN93</f>
        <v>3720</v>
      </c>
      <c r="Q93" s="184">
        <f>'Doplňková činnost'!BV93</f>
        <v>0</v>
      </c>
      <c r="R93" s="178">
        <f>'Hlavní činnost'!AO93</f>
        <v>15000</v>
      </c>
      <c r="S93" s="179">
        <f>'Doplňková činnost'!BW93</f>
        <v>0</v>
      </c>
      <c r="T93" s="180">
        <f>'Hlavní činnost'!AP93</f>
        <v>15000</v>
      </c>
      <c r="U93" s="181">
        <f>'Doplňková činnost'!BX93</f>
        <v>0</v>
      </c>
    </row>
    <row r="94" spans="2:21" ht="25.5" outlineLevel="1" x14ac:dyDescent="0.25">
      <c r="B94" s="895"/>
      <c r="C94" s="167" t="s">
        <v>140</v>
      </c>
      <c r="D94" s="167"/>
      <c r="E94" s="898"/>
      <c r="F94" s="152" t="s">
        <v>138</v>
      </c>
      <c r="G94" s="153" t="s">
        <v>139</v>
      </c>
      <c r="H94" s="169">
        <f>'Hlavní činnost'!G94</f>
        <v>0</v>
      </c>
      <c r="I94" s="170">
        <f>'Doplňková činnost'!G94</f>
        <v>0</v>
      </c>
      <c r="J94" s="171">
        <f>'Hlavní činnost'!O94</f>
        <v>0</v>
      </c>
      <c r="K94" s="172">
        <f>'Doplňková činnost'!X94</f>
        <v>0</v>
      </c>
      <c r="L94" s="171">
        <f>'Hlavní činnost'!W94</f>
        <v>0</v>
      </c>
      <c r="M94" s="173">
        <f>'Doplňková činnost'!AN94</f>
        <v>0</v>
      </c>
      <c r="N94" s="174">
        <f>'Hlavní činnost'!AE94</f>
        <v>0</v>
      </c>
      <c r="O94" s="183">
        <f>'Doplňková činnost'!BE94</f>
        <v>0</v>
      </c>
      <c r="P94" s="184">
        <f>'Hlavní činnost'!AN94</f>
        <v>0</v>
      </c>
      <c r="Q94" s="184">
        <f>'Doplňková činnost'!BV94</f>
        <v>0</v>
      </c>
      <c r="R94" s="178">
        <f>'Hlavní činnost'!AO94</f>
        <v>0</v>
      </c>
      <c r="S94" s="179">
        <f>'Doplňková činnost'!BW94</f>
        <v>0</v>
      </c>
      <c r="T94" s="180">
        <f>'Hlavní činnost'!AP94</f>
        <v>0</v>
      </c>
      <c r="U94" s="181">
        <f>'Doplňková činnost'!BX94</f>
        <v>0</v>
      </c>
    </row>
    <row r="95" spans="2:21" ht="24" customHeight="1" outlineLevel="1" x14ac:dyDescent="0.25">
      <c r="B95" s="895"/>
      <c r="C95" s="167" t="s">
        <v>142</v>
      </c>
      <c r="D95" s="167"/>
      <c r="E95" s="898"/>
      <c r="F95" s="152" t="s">
        <v>141</v>
      </c>
      <c r="G95" s="153" t="s">
        <v>94</v>
      </c>
      <c r="H95" s="169">
        <f>'Hlavní činnost'!G95</f>
        <v>0</v>
      </c>
      <c r="I95" s="170">
        <f>'Doplňková činnost'!G95</f>
        <v>0</v>
      </c>
      <c r="J95" s="171">
        <f>'Hlavní činnost'!O95</f>
        <v>0</v>
      </c>
      <c r="K95" s="172">
        <f>'Doplňková činnost'!X95</f>
        <v>0</v>
      </c>
      <c r="L95" s="171">
        <f>'Hlavní činnost'!W95</f>
        <v>0</v>
      </c>
      <c r="M95" s="173">
        <f>'Doplňková činnost'!AN95</f>
        <v>0</v>
      </c>
      <c r="N95" s="174">
        <f>'Hlavní činnost'!AE95</f>
        <v>0</v>
      </c>
      <c r="O95" s="183">
        <f>'Doplňková činnost'!BE95</f>
        <v>0</v>
      </c>
      <c r="P95" s="184">
        <f>'Hlavní činnost'!AN95</f>
        <v>0</v>
      </c>
      <c r="Q95" s="184">
        <f>'Doplňková činnost'!BV95</f>
        <v>0</v>
      </c>
      <c r="R95" s="178">
        <f>'Hlavní činnost'!AO95</f>
        <v>0</v>
      </c>
      <c r="S95" s="179">
        <f>'Doplňková činnost'!BW95</f>
        <v>0</v>
      </c>
      <c r="T95" s="180">
        <f>'Hlavní činnost'!AP95</f>
        <v>0</v>
      </c>
      <c r="U95" s="181">
        <f>'Doplňková činnost'!BX95</f>
        <v>0</v>
      </c>
    </row>
    <row r="96" spans="2:21" ht="25.5" outlineLevel="1" x14ac:dyDescent="0.25">
      <c r="B96" s="895"/>
      <c r="C96" s="167" t="s">
        <v>143</v>
      </c>
      <c r="D96" s="167"/>
      <c r="E96" s="898"/>
      <c r="F96" s="152" t="s">
        <v>73</v>
      </c>
      <c r="G96" s="153" t="s">
        <v>385</v>
      </c>
      <c r="H96" s="169">
        <f>'Hlavní činnost'!G96</f>
        <v>0</v>
      </c>
      <c r="I96" s="170">
        <f>'Doplňková činnost'!G96</f>
        <v>0</v>
      </c>
      <c r="J96" s="171">
        <f>'Hlavní činnost'!O96</f>
        <v>0</v>
      </c>
      <c r="K96" s="172">
        <f>'Doplňková činnost'!X96</f>
        <v>0</v>
      </c>
      <c r="L96" s="171">
        <f>'Hlavní činnost'!W96</f>
        <v>0</v>
      </c>
      <c r="M96" s="173">
        <f>'Doplňková činnost'!AN96</f>
        <v>0</v>
      </c>
      <c r="N96" s="174">
        <f>'Hlavní činnost'!AE96</f>
        <v>0</v>
      </c>
      <c r="O96" s="183">
        <f>'Doplňková činnost'!BE96</f>
        <v>0</v>
      </c>
      <c r="P96" s="184">
        <f>'Hlavní činnost'!AN96</f>
        <v>0</v>
      </c>
      <c r="Q96" s="184">
        <f>'Doplňková činnost'!BV96</f>
        <v>0</v>
      </c>
      <c r="R96" s="178">
        <f>'Hlavní činnost'!AO96</f>
        <v>0</v>
      </c>
      <c r="S96" s="179">
        <f>'Doplňková činnost'!BW96</f>
        <v>0</v>
      </c>
      <c r="T96" s="180">
        <f>'Hlavní činnost'!AP96</f>
        <v>0</v>
      </c>
      <c r="U96" s="181">
        <f>'Doplňková činnost'!BX96</f>
        <v>0</v>
      </c>
    </row>
    <row r="97" spans="2:21" outlineLevel="1" x14ac:dyDescent="0.25">
      <c r="B97" s="895"/>
      <c r="C97" s="187" t="s">
        <v>325</v>
      </c>
      <c r="D97" s="187"/>
      <c r="E97" s="898"/>
      <c r="F97" s="152" t="s">
        <v>383</v>
      </c>
      <c r="G97" s="153" t="s">
        <v>384</v>
      </c>
      <c r="H97" s="169">
        <f>'Hlavní činnost'!G97</f>
        <v>0</v>
      </c>
      <c r="I97" s="170">
        <f>'Doplňková činnost'!G97</f>
        <v>0</v>
      </c>
      <c r="J97" s="171">
        <f>'Hlavní činnost'!O97</f>
        <v>0</v>
      </c>
      <c r="K97" s="172">
        <f>'Doplňková činnost'!X97</f>
        <v>0</v>
      </c>
      <c r="L97" s="171">
        <f>'Hlavní činnost'!W97</f>
        <v>0</v>
      </c>
      <c r="M97" s="173">
        <f>'Doplňková činnost'!AN97</f>
        <v>0</v>
      </c>
      <c r="N97" s="174">
        <f>'Hlavní činnost'!AE97</f>
        <v>0</v>
      </c>
      <c r="O97" s="183">
        <f>'Doplňková činnost'!BE97</f>
        <v>0</v>
      </c>
      <c r="P97" s="184">
        <f>'Hlavní činnost'!AN97</f>
        <v>0</v>
      </c>
      <c r="Q97" s="184">
        <f>'Doplňková činnost'!BV97</f>
        <v>0</v>
      </c>
      <c r="R97" s="178">
        <f>'Hlavní činnost'!AO97</f>
        <v>0</v>
      </c>
      <c r="S97" s="179">
        <f>'Doplňková činnost'!BW97</f>
        <v>0</v>
      </c>
      <c r="T97" s="180">
        <f>'Hlavní činnost'!AP97</f>
        <v>0</v>
      </c>
      <c r="U97" s="181">
        <f>'Doplňková činnost'!BX97</f>
        <v>0</v>
      </c>
    </row>
    <row r="98" spans="2:21" outlineLevel="1" x14ac:dyDescent="0.25">
      <c r="B98" s="896"/>
      <c r="C98" s="167" t="s">
        <v>23</v>
      </c>
      <c r="D98" s="167"/>
      <c r="E98" s="899"/>
      <c r="F98" s="152"/>
      <c r="G98" s="153"/>
      <c r="H98" s="169">
        <f>'Hlavní činnost'!G98</f>
        <v>800595.13000000012</v>
      </c>
      <c r="I98" s="170">
        <f>'Doplňková činnost'!G98</f>
        <v>0</v>
      </c>
      <c r="J98" s="171">
        <f>'Hlavní činnost'!O98</f>
        <v>870000</v>
      </c>
      <c r="K98" s="172">
        <f>'Doplňková činnost'!X98</f>
        <v>0</v>
      </c>
      <c r="L98" s="171">
        <f>'Hlavní činnost'!W98</f>
        <v>770000</v>
      </c>
      <c r="M98" s="173">
        <f>'Doplňková činnost'!AN98</f>
        <v>0</v>
      </c>
      <c r="N98" s="174">
        <f>'Hlavní činnost'!AE98</f>
        <v>880000</v>
      </c>
      <c r="O98" s="183">
        <f>'Doplňková činnost'!BE98</f>
        <v>0</v>
      </c>
      <c r="P98" s="184">
        <f>'Hlavní činnost'!AN98</f>
        <v>79404.869999999879</v>
      </c>
      <c r="Q98" s="184">
        <f>'Doplňková činnost'!BV98</f>
        <v>0</v>
      </c>
      <c r="R98" s="178">
        <f>'Hlavní činnost'!AO98</f>
        <v>880000</v>
      </c>
      <c r="S98" s="179">
        <f>'Doplňková činnost'!BW98</f>
        <v>0</v>
      </c>
      <c r="T98" s="180">
        <f>'Hlavní činnost'!AP98</f>
        <v>880000</v>
      </c>
      <c r="U98" s="181">
        <f>'Doplňková činnost'!BX98</f>
        <v>0</v>
      </c>
    </row>
    <row r="99" spans="2:21" x14ac:dyDescent="0.25">
      <c r="B99" s="914" t="s">
        <v>266</v>
      </c>
      <c r="C99" s="915"/>
      <c r="D99" s="188"/>
      <c r="E99" s="151" t="s">
        <v>227</v>
      </c>
      <c r="F99" s="152"/>
      <c r="G99" s="153"/>
      <c r="H99" s="154">
        <f>'Hlavní činnost'!G99</f>
        <v>52092664.000000007</v>
      </c>
      <c r="I99" s="155">
        <f>'Doplňková činnost'!G99</f>
        <v>119010</v>
      </c>
      <c r="J99" s="156">
        <f>'Hlavní činnost'!O99</f>
        <v>46816000</v>
      </c>
      <c r="K99" s="157">
        <f>'Doplňková činnost'!X99</f>
        <v>103000</v>
      </c>
      <c r="L99" s="156">
        <f>'Hlavní činnost'!W99</f>
        <v>47810596</v>
      </c>
      <c r="M99" s="158">
        <f>'Doplňková činnost'!AN99</f>
        <v>103000</v>
      </c>
      <c r="N99" s="159">
        <f>'Hlavní činnost'!AE99</f>
        <v>51201000</v>
      </c>
      <c r="O99" s="185">
        <f>'Doplňková činnost'!BE99</f>
        <v>133000</v>
      </c>
      <c r="P99" s="186">
        <f>'Hlavní činnost'!AN99</f>
        <v>-891664.00000000745</v>
      </c>
      <c r="Q99" s="186">
        <f>'Doplňková činnost'!BV99</f>
        <v>13990</v>
      </c>
      <c r="R99" s="163">
        <f>'Hlavní činnost'!AO99</f>
        <v>51201000</v>
      </c>
      <c r="S99" s="164">
        <f>'Doplňková činnost'!BW99</f>
        <v>133000</v>
      </c>
      <c r="T99" s="165">
        <f>'Hlavní činnost'!AP99</f>
        <v>51201000</v>
      </c>
      <c r="U99" s="166">
        <f>'Doplňková činnost'!BX99</f>
        <v>133000</v>
      </c>
    </row>
    <row r="100" spans="2:21" outlineLevel="1" x14ac:dyDescent="0.25">
      <c r="B100" s="911" t="s">
        <v>5</v>
      </c>
      <c r="C100" s="167" t="s">
        <v>144</v>
      </c>
      <c r="D100" s="167"/>
      <c r="E100" s="897" t="s">
        <v>227</v>
      </c>
      <c r="F100" s="152" t="s">
        <v>55</v>
      </c>
      <c r="G100" s="153" t="s">
        <v>56</v>
      </c>
      <c r="H100" s="169">
        <f>'Hlavní činnost'!G100</f>
        <v>50326471.000000007</v>
      </c>
      <c r="I100" s="170">
        <f>'Doplňková činnost'!G100</f>
        <v>119010</v>
      </c>
      <c r="J100" s="171">
        <f>'Hlavní činnost'!O100</f>
        <v>45456000</v>
      </c>
      <c r="K100" s="172">
        <f>'Doplňková činnost'!X100</f>
        <v>103000</v>
      </c>
      <c r="L100" s="171">
        <f>'Hlavní činnost'!W100</f>
        <v>46450596</v>
      </c>
      <c r="M100" s="173">
        <f>'Doplňková činnost'!AN100</f>
        <v>103000</v>
      </c>
      <c r="N100" s="174">
        <f>'Hlavní činnost'!AE100</f>
        <v>49901000</v>
      </c>
      <c r="O100" s="183">
        <f>'Doplňková činnost'!BE100</f>
        <v>133000</v>
      </c>
      <c r="P100" s="184">
        <f>'Hlavní činnost'!AN100</f>
        <v>-425471.00000000745</v>
      </c>
      <c r="Q100" s="184">
        <f>'Doplňková činnost'!BV100</f>
        <v>13990</v>
      </c>
      <c r="R100" s="178" t="str">
        <f>'Hlavní činnost'!AO100</f>
        <v>x</v>
      </c>
      <c r="S100" s="179" t="str">
        <f>'Doplňková činnost'!BW100</f>
        <v>x</v>
      </c>
      <c r="T100" s="180" t="str">
        <f>'Hlavní činnost'!AP100</f>
        <v>x</v>
      </c>
      <c r="U100" s="181" t="str">
        <f>'Doplňková činnost'!BX100</f>
        <v>x</v>
      </c>
    </row>
    <row r="101" spans="2:21" outlineLevel="1" x14ac:dyDescent="0.25">
      <c r="B101" s="912"/>
      <c r="C101" s="167" t="s">
        <v>145</v>
      </c>
      <c r="D101" s="167"/>
      <c r="E101" s="898"/>
      <c r="F101" s="152" t="s">
        <v>61</v>
      </c>
      <c r="G101" s="153" t="s">
        <v>62</v>
      </c>
      <c r="H101" s="169">
        <f>'Hlavní činnost'!G101</f>
        <v>925146</v>
      </c>
      <c r="I101" s="170">
        <f>'Doplňková činnost'!G101</f>
        <v>0</v>
      </c>
      <c r="J101" s="171">
        <f>'Hlavní činnost'!O101</f>
        <v>800000</v>
      </c>
      <c r="K101" s="172">
        <f>'Doplňková činnost'!X101</f>
        <v>0</v>
      </c>
      <c r="L101" s="171">
        <f>'Hlavní činnost'!W101</f>
        <v>800000</v>
      </c>
      <c r="M101" s="173">
        <f>'Doplňková činnost'!AN101</f>
        <v>0</v>
      </c>
      <c r="N101" s="174">
        <f>'Hlavní činnost'!AE101</f>
        <v>600000</v>
      </c>
      <c r="O101" s="183">
        <f>'Doplňková činnost'!BE101</f>
        <v>0</v>
      </c>
      <c r="P101" s="184">
        <f>'Hlavní činnost'!AN101</f>
        <v>-325146</v>
      </c>
      <c r="Q101" s="184">
        <f>'Doplňková činnost'!BV101</f>
        <v>0</v>
      </c>
      <c r="R101" s="178" t="str">
        <f>'Hlavní činnost'!AO101</f>
        <v>x</v>
      </c>
      <c r="S101" s="179" t="str">
        <f>'Doplňková činnost'!BW101</f>
        <v>x</v>
      </c>
      <c r="T101" s="180" t="str">
        <f>'Hlavní činnost'!AP101</f>
        <v>x</v>
      </c>
      <c r="U101" s="181" t="str">
        <f>'Doplňková činnost'!BX101</f>
        <v>x</v>
      </c>
    </row>
    <row r="102" spans="2:21" outlineLevel="1" x14ac:dyDescent="0.25">
      <c r="B102" s="912"/>
      <c r="C102" s="167" t="s">
        <v>146</v>
      </c>
      <c r="D102" s="167"/>
      <c r="E102" s="898"/>
      <c r="F102" s="152" t="s">
        <v>65</v>
      </c>
      <c r="G102" s="153" t="s">
        <v>64</v>
      </c>
      <c r="H102" s="169">
        <f>'Hlavní činnost'!G102</f>
        <v>0</v>
      </c>
      <c r="I102" s="170">
        <f>'Doplňková činnost'!G102</f>
        <v>0</v>
      </c>
      <c r="J102" s="171">
        <f>'Hlavní činnost'!O102</f>
        <v>0</v>
      </c>
      <c r="K102" s="172">
        <f>'Doplňková činnost'!X102</f>
        <v>0</v>
      </c>
      <c r="L102" s="171">
        <f>'Hlavní činnost'!W102</f>
        <v>0</v>
      </c>
      <c r="M102" s="173">
        <f>'Doplňková činnost'!AN102</f>
        <v>0</v>
      </c>
      <c r="N102" s="174">
        <f>'Hlavní činnost'!AE102</f>
        <v>0</v>
      </c>
      <c r="O102" s="183">
        <f>'Doplňková činnost'!BE102</f>
        <v>0</v>
      </c>
      <c r="P102" s="184">
        <f>'Hlavní činnost'!AN102</f>
        <v>0</v>
      </c>
      <c r="Q102" s="184">
        <f>'Doplňková činnost'!BV102</f>
        <v>0</v>
      </c>
      <c r="R102" s="178" t="str">
        <f>'Hlavní činnost'!AO102</f>
        <v>x</v>
      </c>
      <c r="S102" s="179" t="str">
        <f>'Doplňková činnost'!BW102</f>
        <v>x</v>
      </c>
      <c r="T102" s="180" t="str">
        <f>'Hlavní činnost'!AP102</f>
        <v>x</v>
      </c>
      <c r="U102" s="181" t="str">
        <f>'Doplňková činnost'!BX102</f>
        <v>x</v>
      </c>
    </row>
    <row r="103" spans="2:21" ht="25.5" outlineLevel="1" x14ac:dyDescent="0.25">
      <c r="B103" s="912"/>
      <c r="C103" s="167" t="s">
        <v>311</v>
      </c>
      <c r="D103" s="167"/>
      <c r="E103" s="898"/>
      <c r="F103" s="152" t="s">
        <v>67</v>
      </c>
      <c r="G103" s="153" t="s">
        <v>66</v>
      </c>
      <c r="H103" s="169">
        <f>'Hlavní činnost'!G103</f>
        <v>841047</v>
      </c>
      <c r="I103" s="170">
        <f>'Doplňková činnost'!G103</f>
        <v>0</v>
      </c>
      <c r="J103" s="171">
        <f>'Hlavní činnost'!O103</f>
        <v>560000</v>
      </c>
      <c r="K103" s="172">
        <f>'Doplňková činnost'!X103</f>
        <v>0</v>
      </c>
      <c r="L103" s="171">
        <f>'Hlavní činnost'!W103</f>
        <v>560000</v>
      </c>
      <c r="M103" s="173">
        <f>'Doplňková činnost'!AN103</f>
        <v>0</v>
      </c>
      <c r="N103" s="174">
        <f>'Hlavní činnost'!AE103</f>
        <v>700000</v>
      </c>
      <c r="O103" s="183">
        <f>'Doplňková činnost'!BE103</f>
        <v>0</v>
      </c>
      <c r="P103" s="184">
        <f>'Hlavní činnost'!AN103</f>
        <v>-141047</v>
      </c>
      <c r="Q103" s="184">
        <f>'Doplňková činnost'!BV103</f>
        <v>0</v>
      </c>
      <c r="R103" s="178" t="str">
        <f>'Hlavní činnost'!AO103</f>
        <v>x</v>
      </c>
      <c r="S103" s="179" t="str">
        <f>'Doplňková činnost'!BW103</f>
        <v>x</v>
      </c>
      <c r="T103" s="180" t="str">
        <f>'Hlavní činnost'!AP103</f>
        <v>x</v>
      </c>
      <c r="U103" s="181" t="str">
        <f>'Doplňková činnost'!BX103</f>
        <v>x</v>
      </c>
    </row>
    <row r="104" spans="2:21" outlineLevel="1" x14ac:dyDescent="0.25">
      <c r="B104" s="913"/>
      <c r="C104" s="167" t="s">
        <v>23</v>
      </c>
      <c r="D104" s="167"/>
      <c r="E104" s="899"/>
      <c r="F104" s="152"/>
      <c r="G104" s="153"/>
      <c r="H104" s="169">
        <f>'Hlavní činnost'!G104</f>
        <v>0</v>
      </c>
      <c r="I104" s="170">
        <f>'Doplňková činnost'!G104</f>
        <v>0</v>
      </c>
      <c r="J104" s="171">
        <f>'Hlavní činnost'!O104</f>
        <v>0</v>
      </c>
      <c r="K104" s="172">
        <f>'Doplňková činnost'!X104</f>
        <v>0</v>
      </c>
      <c r="L104" s="171">
        <f>'Hlavní činnost'!W104</f>
        <v>0</v>
      </c>
      <c r="M104" s="173">
        <f>'Doplňková činnost'!AN104</f>
        <v>0</v>
      </c>
      <c r="N104" s="174">
        <f>'Hlavní činnost'!AE104</f>
        <v>0</v>
      </c>
      <c r="O104" s="183">
        <f>'Doplňková činnost'!BE104</f>
        <v>0</v>
      </c>
      <c r="P104" s="184">
        <f>'Hlavní činnost'!AN104</f>
        <v>0</v>
      </c>
      <c r="Q104" s="184">
        <f>'Doplňková činnost'!BV104</f>
        <v>0</v>
      </c>
      <c r="R104" s="178" t="str">
        <f>'Hlavní činnost'!AO104</f>
        <v>x</v>
      </c>
      <c r="S104" s="179" t="str">
        <f>'Doplňková činnost'!BW104</f>
        <v>x</v>
      </c>
      <c r="T104" s="180" t="str">
        <f>'Hlavní činnost'!AP104</f>
        <v>x</v>
      </c>
      <c r="U104" s="181" t="str">
        <f>'Doplňková činnost'!BX104</f>
        <v>x</v>
      </c>
    </row>
    <row r="105" spans="2:21" x14ac:dyDescent="0.25">
      <c r="B105" s="870" t="s">
        <v>267</v>
      </c>
      <c r="C105" s="871"/>
      <c r="D105" s="182"/>
      <c r="E105" s="151" t="s">
        <v>228</v>
      </c>
      <c r="F105" s="152"/>
      <c r="G105" s="153"/>
      <c r="H105" s="154">
        <f>'Hlavní činnost'!G105</f>
        <v>17233775.989999998</v>
      </c>
      <c r="I105" s="155">
        <f>'Doplňková činnost'!G105</f>
        <v>40225.410000000003</v>
      </c>
      <c r="J105" s="156">
        <f>'Hlavní činnost'!O105</f>
        <v>15634000</v>
      </c>
      <c r="K105" s="157">
        <f>'Doplňková činnost'!X105</f>
        <v>35000</v>
      </c>
      <c r="L105" s="156">
        <f>'Hlavní činnost'!W105</f>
        <v>15970702</v>
      </c>
      <c r="M105" s="158">
        <f>'Doplňková činnost'!AN105</f>
        <v>35000</v>
      </c>
      <c r="N105" s="159">
        <f>'Hlavní činnost'!AE105</f>
        <v>17069000</v>
      </c>
      <c r="O105" s="185">
        <f>'Doplňková činnost'!BE105</f>
        <v>45000</v>
      </c>
      <c r="P105" s="186">
        <f>'Hlavní činnost'!AN105</f>
        <v>-164775.98999999836</v>
      </c>
      <c r="Q105" s="186">
        <f>'Doplňková činnost'!BV105</f>
        <v>4774.5899999999965</v>
      </c>
      <c r="R105" s="163">
        <f>'Hlavní činnost'!AO105</f>
        <v>17069000</v>
      </c>
      <c r="S105" s="164">
        <f>'Doplňková činnost'!BW105</f>
        <v>45000</v>
      </c>
      <c r="T105" s="165">
        <f>'Hlavní činnost'!AP105</f>
        <v>17069000</v>
      </c>
      <c r="U105" s="166">
        <f>'Doplňková činnost'!BX105</f>
        <v>45000</v>
      </c>
    </row>
    <row r="106" spans="2:21" outlineLevel="1" x14ac:dyDescent="0.25">
      <c r="B106" s="906" t="s">
        <v>5</v>
      </c>
      <c r="C106" s="189" t="s">
        <v>147</v>
      </c>
      <c r="D106" s="189"/>
      <c r="E106" s="897" t="s">
        <v>228</v>
      </c>
      <c r="F106" s="152" t="s">
        <v>55</v>
      </c>
      <c r="G106" s="153" t="s">
        <v>56</v>
      </c>
      <c r="H106" s="169">
        <f>'Hlavní činnost'!G106</f>
        <v>12643702.899999999</v>
      </c>
      <c r="I106" s="170">
        <f>'Doplňková činnost'!G106</f>
        <v>29514.5</v>
      </c>
      <c r="J106" s="171">
        <f>'Hlavní činnost'!O106</f>
        <v>11471000</v>
      </c>
      <c r="K106" s="172">
        <f>'Doplňková činnost'!X106</f>
        <v>26000</v>
      </c>
      <c r="L106" s="171">
        <f>'Hlavní činnost'!W106</f>
        <v>11718148</v>
      </c>
      <c r="M106" s="173">
        <f>'Doplňková činnost'!AN106</f>
        <v>26000</v>
      </c>
      <c r="N106" s="174">
        <f>'Hlavní činnost'!AE106</f>
        <v>12524000</v>
      </c>
      <c r="O106" s="183">
        <f>'Doplňková činnost'!BE106</f>
        <v>33000</v>
      </c>
      <c r="P106" s="184">
        <f>'Hlavní činnost'!AN106</f>
        <v>-119702.89999999851</v>
      </c>
      <c r="Q106" s="184">
        <f>'Doplňková činnost'!BV106</f>
        <v>3485.5</v>
      </c>
      <c r="R106" s="178" t="str">
        <f>'Hlavní činnost'!AO106</f>
        <v>x</v>
      </c>
      <c r="S106" s="179" t="str">
        <f>'Doplňková činnost'!BW106</f>
        <v>x</v>
      </c>
      <c r="T106" s="180" t="str">
        <f>'Hlavní činnost'!AP106</f>
        <v>x</v>
      </c>
      <c r="U106" s="181" t="str">
        <f>'Doplňková činnost'!BX106</f>
        <v>x</v>
      </c>
    </row>
    <row r="107" spans="2:21" outlineLevel="1" x14ac:dyDescent="0.25">
      <c r="B107" s="907"/>
      <c r="C107" s="189" t="s">
        <v>148</v>
      </c>
      <c r="D107" s="189"/>
      <c r="E107" s="898"/>
      <c r="F107" s="152" t="s">
        <v>61</v>
      </c>
      <c r="G107" s="153" t="s">
        <v>62</v>
      </c>
      <c r="H107" s="169">
        <f>'Hlavní činnost'!G107</f>
        <v>4590073.09</v>
      </c>
      <c r="I107" s="170">
        <f>'Doplňková činnost'!G107</f>
        <v>10710.91</v>
      </c>
      <c r="J107" s="171">
        <f>'Hlavní činnost'!O107</f>
        <v>4163000</v>
      </c>
      <c r="K107" s="172">
        <f>'Doplňková činnost'!X107</f>
        <v>9000</v>
      </c>
      <c r="L107" s="171">
        <f>'Hlavní činnost'!W107</f>
        <v>4252554</v>
      </c>
      <c r="M107" s="173">
        <f>'Doplňková činnost'!AN107</f>
        <v>9000</v>
      </c>
      <c r="N107" s="174">
        <f>'Hlavní činnost'!AE107</f>
        <v>4545000</v>
      </c>
      <c r="O107" s="183">
        <f>'Doplňková činnost'!BE107</f>
        <v>12000</v>
      </c>
      <c r="P107" s="184">
        <f>'Hlavní činnost'!AN107</f>
        <v>-45073.089999999851</v>
      </c>
      <c r="Q107" s="184">
        <f>'Doplňková činnost'!BV107</f>
        <v>1289.0900000000001</v>
      </c>
      <c r="R107" s="178" t="str">
        <f>'Hlavní činnost'!AO107</f>
        <v>x</v>
      </c>
      <c r="S107" s="179" t="str">
        <f>'Doplňková činnost'!BW107</f>
        <v>x</v>
      </c>
      <c r="T107" s="180" t="str">
        <f>'Hlavní činnost'!AP107</f>
        <v>x</v>
      </c>
      <c r="U107" s="181" t="str">
        <f>'Doplňková činnost'!BX107</f>
        <v>x</v>
      </c>
    </row>
    <row r="108" spans="2:21" outlineLevel="1" x14ac:dyDescent="0.25">
      <c r="B108" s="908"/>
      <c r="C108" s="189" t="s">
        <v>23</v>
      </c>
      <c r="D108" s="189"/>
      <c r="E108" s="899"/>
      <c r="F108" s="152"/>
      <c r="G108" s="153"/>
      <c r="H108" s="169">
        <f>'Hlavní činnost'!G108</f>
        <v>0</v>
      </c>
      <c r="I108" s="170">
        <f>'Doplňková činnost'!G108</f>
        <v>0</v>
      </c>
      <c r="J108" s="171">
        <f>'Hlavní činnost'!O108</f>
        <v>0</v>
      </c>
      <c r="K108" s="172">
        <f>'Doplňková činnost'!X108</f>
        <v>0</v>
      </c>
      <c r="L108" s="171">
        <f>'Hlavní činnost'!W108</f>
        <v>0</v>
      </c>
      <c r="M108" s="173">
        <f>'Doplňková činnost'!AN108</f>
        <v>0</v>
      </c>
      <c r="N108" s="174">
        <f>'Hlavní činnost'!AE108</f>
        <v>0</v>
      </c>
      <c r="O108" s="183">
        <f>'Doplňková činnost'!BE108</f>
        <v>0</v>
      </c>
      <c r="P108" s="184">
        <f>'Hlavní činnost'!AN108</f>
        <v>0</v>
      </c>
      <c r="Q108" s="184">
        <f>'Doplňková činnost'!BV108</f>
        <v>0</v>
      </c>
      <c r="R108" s="178" t="str">
        <f>'Hlavní činnost'!AO108</f>
        <v>x</v>
      </c>
      <c r="S108" s="179" t="str">
        <f>'Doplňková činnost'!BW108</f>
        <v>x</v>
      </c>
      <c r="T108" s="180" t="str">
        <f>'Hlavní činnost'!AP108</f>
        <v>x</v>
      </c>
      <c r="U108" s="181" t="str">
        <f>'Doplňková činnost'!BX108</f>
        <v>x</v>
      </c>
    </row>
    <row r="109" spans="2:21" x14ac:dyDescent="0.25">
      <c r="B109" s="870" t="s">
        <v>268</v>
      </c>
      <c r="C109" s="871"/>
      <c r="D109" s="182"/>
      <c r="E109" s="151" t="s">
        <v>229</v>
      </c>
      <c r="F109" s="152"/>
      <c r="G109" s="153"/>
      <c r="H109" s="154">
        <f>'Hlavní činnost'!G109</f>
        <v>214018</v>
      </c>
      <c r="I109" s="155">
        <f>'Doplňková činnost'!G109</f>
        <v>0</v>
      </c>
      <c r="J109" s="156">
        <f>'Hlavní činnost'!O109</f>
        <v>190000</v>
      </c>
      <c r="K109" s="157">
        <f>'Doplňková činnost'!X109</f>
        <v>0</v>
      </c>
      <c r="L109" s="156">
        <f>'Hlavní činnost'!W109</f>
        <v>230000</v>
      </c>
      <c r="M109" s="158">
        <f>'Doplňková činnost'!AN109</f>
        <v>0</v>
      </c>
      <c r="N109" s="159">
        <f>'Hlavní činnost'!AE109</f>
        <v>260000</v>
      </c>
      <c r="O109" s="185">
        <f>'Doplňková činnost'!BE109</f>
        <v>0</v>
      </c>
      <c r="P109" s="186">
        <f>'Hlavní činnost'!AN109</f>
        <v>45982</v>
      </c>
      <c r="Q109" s="186">
        <f>'Doplňková činnost'!BV109</f>
        <v>0</v>
      </c>
      <c r="R109" s="163">
        <f>'Hlavní činnost'!AO109</f>
        <v>260000</v>
      </c>
      <c r="S109" s="164">
        <f>'Doplňková činnost'!BW109</f>
        <v>0</v>
      </c>
      <c r="T109" s="165">
        <f>'Hlavní činnost'!AP109</f>
        <v>260000</v>
      </c>
      <c r="U109" s="166">
        <f>'Doplňková činnost'!BX109</f>
        <v>0</v>
      </c>
    </row>
    <row r="110" spans="2:21" ht="38.25" outlineLevel="1" x14ac:dyDescent="0.25">
      <c r="B110" s="894" t="s">
        <v>5</v>
      </c>
      <c r="C110" s="167" t="s">
        <v>149</v>
      </c>
      <c r="D110" s="167"/>
      <c r="E110" s="897" t="s">
        <v>229</v>
      </c>
      <c r="F110" s="152" t="s">
        <v>55</v>
      </c>
      <c r="G110" s="153" t="s">
        <v>56</v>
      </c>
      <c r="H110" s="169">
        <f>'Hlavní činnost'!G110</f>
        <v>214018</v>
      </c>
      <c r="I110" s="170">
        <f>'Doplňková činnost'!G110</f>
        <v>0</v>
      </c>
      <c r="J110" s="171">
        <f>'Hlavní činnost'!O110</f>
        <v>190000</v>
      </c>
      <c r="K110" s="172">
        <f>'Doplňková činnost'!X110</f>
        <v>0</v>
      </c>
      <c r="L110" s="171">
        <f>'Hlavní činnost'!W110</f>
        <v>230000</v>
      </c>
      <c r="M110" s="173">
        <f>'Doplňková činnost'!AN110</f>
        <v>0</v>
      </c>
      <c r="N110" s="174">
        <f>'Hlavní činnost'!AE110</f>
        <v>260000</v>
      </c>
      <c r="O110" s="183">
        <f>'Doplňková činnost'!BE110</f>
        <v>0</v>
      </c>
      <c r="P110" s="184">
        <f>'Hlavní činnost'!AN110</f>
        <v>45982</v>
      </c>
      <c r="Q110" s="184">
        <f>'Doplňková činnost'!BV110</f>
        <v>0</v>
      </c>
      <c r="R110" s="178" t="str">
        <f>'Hlavní činnost'!AO110</f>
        <v>x</v>
      </c>
      <c r="S110" s="179" t="str">
        <f>'Doplňková činnost'!BW110</f>
        <v>x</v>
      </c>
      <c r="T110" s="180" t="str">
        <f>'Hlavní činnost'!AP110</f>
        <v>x</v>
      </c>
      <c r="U110" s="181" t="str">
        <f>'Doplňková činnost'!BX110</f>
        <v>x</v>
      </c>
    </row>
    <row r="111" spans="2:21" outlineLevel="1" x14ac:dyDescent="0.25">
      <c r="B111" s="896"/>
      <c r="C111" s="167" t="s">
        <v>23</v>
      </c>
      <c r="D111" s="167"/>
      <c r="E111" s="899"/>
      <c r="F111" s="152"/>
      <c r="G111" s="153"/>
      <c r="H111" s="169">
        <f>'Hlavní činnost'!G111</f>
        <v>0</v>
      </c>
      <c r="I111" s="170">
        <f>'Doplňková činnost'!G111</f>
        <v>0</v>
      </c>
      <c r="J111" s="171">
        <f>'Hlavní činnost'!O111</f>
        <v>0</v>
      </c>
      <c r="K111" s="172">
        <f>'Doplňková činnost'!X111</f>
        <v>0</v>
      </c>
      <c r="L111" s="171">
        <f>'Hlavní činnost'!W111</f>
        <v>0</v>
      </c>
      <c r="M111" s="173">
        <f>'Doplňková činnost'!AN111</f>
        <v>0</v>
      </c>
      <c r="N111" s="174">
        <f>'Hlavní činnost'!AE111</f>
        <v>0</v>
      </c>
      <c r="O111" s="183">
        <f>'Doplňková činnost'!BE111</f>
        <v>0</v>
      </c>
      <c r="P111" s="184">
        <f>'Hlavní činnost'!AN111</f>
        <v>0</v>
      </c>
      <c r="Q111" s="184">
        <f>'Doplňková činnost'!BV111</f>
        <v>0</v>
      </c>
      <c r="R111" s="178" t="str">
        <f>'Hlavní činnost'!AO111</f>
        <v>x</v>
      </c>
      <c r="S111" s="179" t="str">
        <f>'Doplňková činnost'!BW111</f>
        <v>x</v>
      </c>
      <c r="T111" s="180" t="str">
        <f>'Hlavní činnost'!AP111</f>
        <v>x</v>
      </c>
      <c r="U111" s="181" t="str">
        <f>'Doplňková činnost'!BX111</f>
        <v>x</v>
      </c>
    </row>
    <row r="112" spans="2:21" x14ac:dyDescent="0.25">
      <c r="B112" s="870" t="s">
        <v>269</v>
      </c>
      <c r="C112" s="871"/>
      <c r="D112" s="182"/>
      <c r="E112" s="151" t="s">
        <v>230</v>
      </c>
      <c r="F112" s="152"/>
      <c r="G112" s="153"/>
      <c r="H112" s="154">
        <f>'Hlavní činnost'!G112</f>
        <v>2444122.4400000004</v>
      </c>
      <c r="I112" s="155">
        <f>'Doplňková činnost'!G112</f>
        <v>4810.5</v>
      </c>
      <c r="J112" s="156">
        <f>'Hlavní činnost'!O112</f>
        <v>1657000</v>
      </c>
      <c r="K112" s="157">
        <f>'Doplňková činnost'!X112</f>
        <v>5000</v>
      </c>
      <c r="L112" s="156">
        <f>'Hlavní činnost'!W112</f>
        <v>1739212</v>
      </c>
      <c r="M112" s="158">
        <f>'Doplňková činnost'!AN112</f>
        <v>5000</v>
      </c>
      <c r="N112" s="159">
        <f>'Hlavní činnost'!AE112</f>
        <v>1862000</v>
      </c>
      <c r="O112" s="185">
        <f>'Doplňková činnost'!BE112</f>
        <v>6000</v>
      </c>
      <c r="P112" s="186">
        <f>'Hlavní činnost'!AN112</f>
        <v>-582122.44000000041</v>
      </c>
      <c r="Q112" s="186">
        <f>'Doplňková činnost'!BV112</f>
        <v>1189.5</v>
      </c>
      <c r="R112" s="163">
        <f>'Hlavní činnost'!AO112</f>
        <v>1862000</v>
      </c>
      <c r="S112" s="164">
        <f>'Doplňková činnost'!BW112</f>
        <v>6000</v>
      </c>
      <c r="T112" s="165">
        <f>'Hlavní činnost'!AP112</f>
        <v>1862000</v>
      </c>
      <c r="U112" s="166">
        <f>'Doplňková činnost'!BX112</f>
        <v>6000</v>
      </c>
    </row>
    <row r="113" spans="2:21" outlineLevel="1" x14ac:dyDescent="0.25">
      <c r="B113" s="894" t="s">
        <v>5</v>
      </c>
      <c r="C113" s="167" t="s">
        <v>150</v>
      </c>
      <c r="D113" s="167"/>
      <c r="E113" s="897" t="s">
        <v>230</v>
      </c>
      <c r="F113" s="152" t="s">
        <v>55</v>
      </c>
      <c r="G113" s="153" t="s">
        <v>56</v>
      </c>
      <c r="H113" s="169">
        <f>'Hlavní činnost'!G113</f>
        <v>1023350.36</v>
      </c>
      <c r="I113" s="170">
        <f>'Doplňková činnost'!G113</f>
        <v>2380.1999999999998</v>
      </c>
      <c r="J113" s="171">
        <f>'Hlavní činnost'!O113</f>
        <v>920000</v>
      </c>
      <c r="K113" s="172">
        <f>'Doplňková činnost'!X113</f>
        <v>2000</v>
      </c>
      <c r="L113" s="171">
        <f>'Hlavní činnost'!W113</f>
        <v>940212</v>
      </c>
      <c r="M113" s="173">
        <f>'Doplňková činnost'!AN113</f>
        <v>2000</v>
      </c>
      <c r="N113" s="174">
        <f>'Hlavní činnost'!AE113</f>
        <v>1012000</v>
      </c>
      <c r="O113" s="183">
        <f>'Doplňková činnost'!BE113</f>
        <v>3000</v>
      </c>
      <c r="P113" s="184">
        <f>'Hlavní činnost'!AN113</f>
        <v>-11350.359999999986</v>
      </c>
      <c r="Q113" s="184">
        <f>'Doplňková činnost'!BV113</f>
        <v>619.80000000000018</v>
      </c>
      <c r="R113" s="178" t="str">
        <f>'Hlavní činnost'!AO113</f>
        <v>x</v>
      </c>
      <c r="S113" s="179" t="str">
        <f>'Doplňková činnost'!BW113</f>
        <v>x</v>
      </c>
      <c r="T113" s="180" t="str">
        <f>'Hlavní činnost'!AP113</f>
        <v>x</v>
      </c>
      <c r="U113" s="181" t="str">
        <f>'Doplňková činnost'!BX113</f>
        <v>x</v>
      </c>
    </row>
    <row r="114" spans="2:21" ht="30" customHeight="1" outlineLevel="1" x14ac:dyDescent="0.25">
      <c r="B114" s="895"/>
      <c r="C114" s="167" t="s">
        <v>151</v>
      </c>
      <c r="D114" s="167"/>
      <c r="E114" s="898"/>
      <c r="F114" s="152" t="s">
        <v>61</v>
      </c>
      <c r="G114" s="153" t="s">
        <v>62</v>
      </c>
      <c r="H114" s="169">
        <f>'Hlavní činnost'!G114</f>
        <v>1141422.6300000001</v>
      </c>
      <c r="I114" s="170">
        <f>'Doplňková činnost'!G114</f>
        <v>2430.3000000000002</v>
      </c>
      <c r="J114" s="171">
        <f>'Hlavní činnost'!O114</f>
        <v>400000</v>
      </c>
      <c r="K114" s="172">
        <f>'Doplňková činnost'!X114</f>
        <v>3000</v>
      </c>
      <c r="L114" s="171">
        <f>'Hlavní činnost'!W114</f>
        <v>400000</v>
      </c>
      <c r="M114" s="173">
        <f>'Doplňková činnost'!AN114</f>
        <v>3000</v>
      </c>
      <c r="N114" s="174">
        <f>'Hlavní činnost'!AE114</f>
        <v>400000</v>
      </c>
      <c r="O114" s="183">
        <f>'Doplňková činnost'!BE114</f>
        <v>3000</v>
      </c>
      <c r="P114" s="184">
        <f>'Hlavní činnost'!AN114</f>
        <v>-741422.63000000012</v>
      </c>
      <c r="Q114" s="184">
        <f>'Doplňková činnost'!BV114</f>
        <v>569.69999999999982</v>
      </c>
      <c r="R114" s="178" t="str">
        <f>'Hlavní činnost'!AO114</f>
        <v>x</v>
      </c>
      <c r="S114" s="179" t="str">
        <f>'Doplňková činnost'!BW114</f>
        <v>x</v>
      </c>
      <c r="T114" s="180" t="str">
        <f>'Hlavní činnost'!AP114</f>
        <v>x</v>
      </c>
      <c r="U114" s="181" t="str">
        <f>'Doplňková činnost'!BX114</f>
        <v>x</v>
      </c>
    </row>
    <row r="115" spans="2:21" ht="27.75" customHeight="1" outlineLevel="1" x14ac:dyDescent="0.25">
      <c r="B115" s="895"/>
      <c r="C115" s="167" t="s">
        <v>152</v>
      </c>
      <c r="D115" s="167"/>
      <c r="E115" s="898"/>
      <c r="F115" s="152" t="s">
        <v>65</v>
      </c>
      <c r="G115" s="153" t="s">
        <v>64</v>
      </c>
      <c r="H115" s="169">
        <f>'Hlavní činnost'!G115</f>
        <v>0</v>
      </c>
      <c r="I115" s="170">
        <f>'Doplňková činnost'!G115</f>
        <v>0</v>
      </c>
      <c r="J115" s="171">
        <f>'Hlavní činnost'!O115</f>
        <v>0</v>
      </c>
      <c r="K115" s="172">
        <f>'Doplňková činnost'!X115</f>
        <v>0</v>
      </c>
      <c r="L115" s="171">
        <f>'Hlavní činnost'!W115</f>
        <v>0</v>
      </c>
      <c r="M115" s="173">
        <f>'Doplňková činnost'!AN115</f>
        <v>0</v>
      </c>
      <c r="N115" s="174">
        <f>'Hlavní činnost'!AE115</f>
        <v>0</v>
      </c>
      <c r="O115" s="183">
        <f>'Doplňková činnost'!BE115</f>
        <v>0</v>
      </c>
      <c r="P115" s="184">
        <f>'Hlavní činnost'!AN115</f>
        <v>0</v>
      </c>
      <c r="Q115" s="184">
        <f>'Doplňková činnost'!BV115</f>
        <v>0</v>
      </c>
      <c r="R115" s="178" t="str">
        <f>'Hlavní činnost'!AO115</f>
        <v>x</v>
      </c>
      <c r="S115" s="179" t="str">
        <f>'Doplňková činnost'!BW115</f>
        <v>x</v>
      </c>
      <c r="T115" s="180" t="str">
        <f>'Hlavní činnost'!AP115</f>
        <v>x</v>
      </c>
      <c r="U115" s="181" t="str">
        <f>'Doplňková činnost'!BX115</f>
        <v>x</v>
      </c>
    </row>
    <row r="116" spans="2:21" outlineLevel="1" x14ac:dyDescent="0.25">
      <c r="B116" s="895"/>
      <c r="C116" s="167" t="s">
        <v>153</v>
      </c>
      <c r="D116" s="167"/>
      <c r="E116" s="898"/>
      <c r="F116" s="152" t="s">
        <v>67</v>
      </c>
      <c r="G116" s="153" t="s">
        <v>66</v>
      </c>
      <c r="H116" s="169">
        <f>'Hlavní činnost'!G116</f>
        <v>41200</v>
      </c>
      <c r="I116" s="170">
        <f>'Doplňková činnost'!G116</f>
        <v>0</v>
      </c>
      <c r="J116" s="171">
        <f>'Hlavní činnost'!O116</f>
        <v>25000</v>
      </c>
      <c r="K116" s="172">
        <f>'Doplňková činnost'!X116</f>
        <v>0</v>
      </c>
      <c r="L116" s="171">
        <f>'Hlavní činnost'!W116</f>
        <v>30000</v>
      </c>
      <c r="M116" s="173">
        <f>'Doplňková činnost'!AN116</f>
        <v>0</v>
      </c>
      <c r="N116" s="174">
        <f>'Hlavní činnost'!AE116</f>
        <v>30000</v>
      </c>
      <c r="O116" s="183">
        <f>'Doplňková činnost'!BE116</f>
        <v>0</v>
      </c>
      <c r="P116" s="184">
        <f>'Hlavní činnost'!AN116</f>
        <v>-11200</v>
      </c>
      <c r="Q116" s="184">
        <f>'Doplňková činnost'!BV116</f>
        <v>0</v>
      </c>
      <c r="R116" s="178" t="str">
        <f>'Hlavní činnost'!AO116</f>
        <v>x</v>
      </c>
      <c r="S116" s="179" t="str">
        <f>'Doplňková činnost'!BW116</f>
        <v>x</v>
      </c>
      <c r="T116" s="180" t="str">
        <f>'Hlavní činnost'!AP116</f>
        <v>x</v>
      </c>
      <c r="U116" s="181" t="str">
        <f>'Doplňková činnost'!BX116</f>
        <v>x</v>
      </c>
    </row>
    <row r="117" spans="2:21" ht="25.5" outlineLevel="1" x14ac:dyDescent="0.25">
      <c r="B117" s="895"/>
      <c r="C117" s="167" t="s">
        <v>154</v>
      </c>
      <c r="D117" s="167"/>
      <c r="E117" s="898"/>
      <c r="F117" s="152" t="s">
        <v>69</v>
      </c>
      <c r="G117" s="153" t="s">
        <v>68</v>
      </c>
      <c r="H117" s="169">
        <f>'Hlavní činnost'!G117</f>
        <v>238149.44999999998</v>
      </c>
      <c r="I117" s="170">
        <f>'Doplňková činnost'!G117</f>
        <v>0</v>
      </c>
      <c r="J117" s="171">
        <f>'Hlavní činnost'!O117</f>
        <v>300000</v>
      </c>
      <c r="K117" s="172">
        <f>'Doplňková činnost'!X117</f>
        <v>0</v>
      </c>
      <c r="L117" s="171">
        <f>'Hlavní činnost'!W117</f>
        <v>300000</v>
      </c>
      <c r="M117" s="173">
        <f>'Doplňková činnost'!AN117</f>
        <v>0</v>
      </c>
      <c r="N117" s="174">
        <f>'Hlavní činnost'!AE117</f>
        <v>350000</v>
      </c>
      <c r="O117" s="183">
        <f>'Doplňková činnost'!BE117</f>
        <v>0</v>
      </c>
      <c r="P117" s="184">
        <f>'Hlavní činnost'!AN117</f>
        <v>111850.55000000002</v>
      </c>
      <c r="Q117" s="184">
        <f>'Doplňková činnost'!BV117</f>
        <v>0</v>
      </c>
      <c r="R117" s="178" t="str">
        <f>'Hlavní činnost'!AO117</f>
        <v>x</v>
      </c>
      <c r="S117" s="179" t="str">
        <f>'Doplňková činnost'!BW117</f>
        <v>x</v>
      </c>
      <c r="T117" s="180" t="str">
        <f>'Hlavní činnost'!AP117</f>
        <v>x</v>
      </c>
      <c r="U117" s="181" t="str">
        <f>'Doplňková činnost'!BX117</f>
        <v>x</v>
      </c>
    </row>
    <row r="118" spans="2:21" outlineLevel="1" x14ac:dyDescent="0.25">
      <c r="B118" s="896"/>
      <c r="C118" s="167" t="s">
        <v>23</v>
      </c>
      <c r="D118" s="167"/>
      <c r="E118" s="899"/>
      <c r="F118" s="152"/>
      <c r="G118" s="153"/>
      <c r="H118" s="169">
        <f>'Hlavní činnost'!G118</f>
        <v>0</v>
      </c>
      <c r="I118" s="170">
        <f>'Doplňková činnost'!G118</f>
        <v>0</v>
      </c>
      <c r="J118" s="171">
        <f>'Hlavní činnost'!O118</f>
        <v>12000</v>
      </c>
      <c r="K118" s="172">
        <f>'Doplňková činnost'!X118</f>
        <v>0</v>
      </c>
      <c r="L118" s="171">
        <f>'Hlavní činnost'!W118</f>
        <v>69000</v>
      </c>
      <c r="M118" s="173">
        <f>'Doplňková činnost'!AN118</f>
        <v>0</v>
      </c>
      <c r="N118" s="174">
        <f>'Hlavní činnost'!AE118</f>
        <v>70000</v>
      </c>
      <c r="O118" s="183">
        <f>'Doplňková činnost'!BE118</f>
        <v>0</v>
      </c>
      <c r="P118" s="184">
        <f>'Hlavní činnost'!AN118</f>
        <v>70000</v>
      </c>
      <c r="Q118" s="184">
        <f>'Doplňková činnost'!BV118</f>
        <v>0</v>
      </c>
      <c r="R118" s="178" t="str">
        <f>'Hlavní činnost'!AO118</f>
        <v>x</v>
      </c>
      <c r="S118" s="179" t="str">
        <f>'Doplňková činnost'!BW118</f>
        <v>x</v>
      </c>
      <c r="T118" s="180" t="str">
        <f>'Hlavní činnost'!AP118</f>
        <v>x</v>
      </c>
      <c r="U118" s="181" t="str">
        <f>'Doplňková činnost'!BX118</f>
        <v>x</v>
      </c>
    </row>
    <row r="119" spans="2:21" x14ac:dyDescent="0.25">
      <c r="B119" s="909" t="s">
        <v>270</v>
      </c>
      <c r="C119" s="910"/>
      <c r="D119" s="190"/>
      <c r="E119" s="151" t="s">
        <v>231</v>
      </c>
      <c r="F119" s="152"/>
      <c r="G119" s="153"/>
      <c r="H119" s="154">
        <f>'Hlavní činnost'!G119</f>
        <v>0</v>
      </c>
      <c r="I119" s="155">
        <f>'Doplňková činnost'!G119</f>
        <v>0</v>
      </c>
      <c r="J119" s="156">
        <f>'Hlavní činnost'!O119</f>
        <v>0</v>
      </c>
      <c r="K119" s="157">
        <f>'Doplňková činnost'!X119</f>
        <v>0</v>
      </c>
      <c r="L119" s="156">
        <f>'Hlavní činnost'!W119</f>
        <v>0</v>
      </c>
      <c r="M119" s="158">
        <f>'Doplňková činnost'!AN119</f>
        <v>0</v>
      </c>
      <c r="N119" s="159">
        <f>'Hlavní činnost'!AE119</f>
        <v>0</v>
      </c>
      <c r="O119" s="185">
        <f>'Doplňková činnost'!BE119</f>
        <v>0</v>
      </c>
      <c r="P119" s="186">
        <f>'Hlavní činnost'!AN119</f>
        <v>0</v>
      </c>
      <c r="Q119" s="186">
        <f>'Doplňková činnost'!BV119</f>
        <v>0</v>
      </c>
      <c r="R119" s="163">
        <f>'Hlavní činnost'!AO119</f>
        <v>0</v>
      </c>
      <c r="S119" s="164">
        <f>'Doplňková činnost'!BW119</f>
        <v>0</v>
      </c>
      <c r="T119" s="165">
        <f>'Hlavní činnost'!AP119</f>
        <v>0</v>
      </c>
      <c r="U119" s="166">
        <f>'Doplňková činnost'!BX119</f>
        <v>0</v>
      </c>
    </row>
    <row r="120" spans="2:21" ht="25.5" outlineLevel="1" x14ac:dyDescent="0.25">
      <c r="B120" s="894" t="s">
        <v>5</v>
      </c>
      <c r="C120" s="167" t="s">
        <v>155</v>
      </c>
      <c r="D120" s="167"/>
      <c r="E120" s="897" t="s">
        <v>231</v>
      </c>
      <c r="F120" s="152" t="s">
        <v>55</v>
      </c>
      <c r="G120" s="153" t="s">
        <v>56</v>
      </c>
      <c r="H120" s="169">
        <f>'Hlavní činnost'!G120</f>
        <v>0</v>
      </c>
      <c r="I120" s="170">
        <f>'Doplňková činnost'!G120</f>
        <v>0</v>
      </c>
      <c r="J120" s="171">
        <f>'Hlavní činnost'!O120</f>
        <v>0</v>
      </c>
      <c r="K120" s="172">
        <f>'Doplňková činnost'!X120</f>
        <v>0</v>
      </c>
      <c r="L120" s="171">
        <f>'Hlavní činnost'!W120</f>
        <v>0</v>
      </c>
      <c r="M120" s="173">
        <f>'Doplňková činnost'!AN120</f>
        <v>0</v>
      </c>
      <c r="N120" s="174">
        <f>'Hlavní činnost'!AE120</f>
        <v>0</v>
      </c>
      <c r="O120" s="183">
        <f>'Doplňková činnost'!BE120</f>
        <v>0</v>
      </c>
      <c r="P120" s="184">
        <f>'Hlavní činnost'!AN120</f>
        <v>0</v>
      </c>
      <c r="Q120" s="184">
        <f>'Doplňková činnost'!BV120</f>
        <v>0</v>
      </c>
      <c r="R120" s="178" t="str">
        <f>'Hlavní činnost'!AO120</f>
        <v>x</v>
      </c>
      <c r="S120" s="179" t="str">
        <f>'Doplňková činnost'!BW120</f>
        <v>x</v>
      </c>
      <c r="T120" s="180" t="str">
        <f>'Hlavní činnost'!AP120</f>
        <v>x</v>
      </c>
      <c r="U120" s="181" t="str">
        <f>'Doplňková činnost'!BX120</f>
        <v>x</v>
      </c>
    </row>
    <row r="121" spans="2:21" outlineLevel="1" x14ac:dyDescent="0.25">
      <c r="B121" s="896"/>
      <c r="C121" s="167" t="s">
        <v>23</v>
      </c>
      <c r="D121" s="167"/>
      <c r="E121" s="899"/>
      <c r="F121" s="152"/>
      <c r="G121" s="153"/>
      <c r="H121" s="169">
        <f>'Hlavní činnost'!G121</f>
        <v>0</v>
      </c>
      <c r="I121" s="170">
        <f>'Doplňková činnost'!G121</f>
        <v>0</v>
      </c>
      <c r="J121" s="171">
        <f>'Hlavní činnost'!O121</f>
        <v>0</v>
      </c>
      <c r="K121" s="172">
        <f>'Doplňková činnost'!X121</f>
        <v>0</v>
      </c>
      <c r="L121" s="171">
        <f>'Hlavní činnost'!W121</f>
        <v>0</v>
      </c>
      <c r="M121" s="173">
        <f>'Doplňková činnost'!AN121</f>
        <v>0</v>
      </c>
      <c r="N121" s="174">
        <f>'Hlavní činnost'!AE121</f>
        <v>0</v>
      </c>
      <c r="O121" s="183">
        <f>'Doplňková činnost'!BE121</f>
        <v>0</v>
      </c>
      <c r="P121" s="184">
        <f>'Hlavní činnost'!AN121</f>
        <v>0</v>
      </c>
      <c r="Q121" s="184">
        <f>'Doplňková činnost'!BV121</f>
        <v>0</v>
      </c>
      <c r="R121" s="178" t="str">
        <f>'Hlavní činnost'!AO121</f>
        <v>x</v>
      </c>
      <c r="S121" s="179" t="str">
        <f>'Doplňková činnost'!BW121</f>
        <v>x</v>
      </c>
      <c r="T121" s="180" t="str">
        <f>'Hlavní činnost'!AP121</f>
        <v>x</v>
      </c>
      <c r="U121" s="181" t="str">
        <f>'Doplňková činnost'!BX121</f>
        <v>x</v>
      </c>
    </row>
    <row r="122" spans="2:21" ht="26.25" x14ac:dyDescent="0.25">
      <c r="B122" s="892" t="s">
        <v>271</v>
      </c>
      <c r="C122" s="893"/>
      <c r="D122" s="150"/>
      <c r="E122" s="191" t="s">
        <v>232</v>
      </c>
      <c r="F122" s="152"/>
      <c r="G122" s="153"/>
      <c r="H122" s="154">
        <f>'Hlavní činnost'!G122</f>
        <v>0</v>
      </c>
      <c r="I122" s="155">
        <f>'Doplňková činnost'!G122</f>
        <v>0</v>
      </c>
      <c r="J122" s="156">
        <f>'Hlavní činnost'!O122</f>
        <v>0</v>
      </c>
      <c r="K122" s="157">
        <f>'Doplňková činnost'!X122</f>
        <v>0</v>
      </c>
      <c r="L122" s="156">
        <f>'Hlavní činnost'!W122</f>
        <v>0</v>
      </c>
      <c r="M122" s="158">
        <f>'Doplňková činnost'!AN122</f>
        <v>0</v>
      </c>
      <c r="N122" s="159">
        <f>'Hlavní činnost'!AE122</f>
        <v>0</v>
      </c>
      <c r="O122" s="185">
        <f>'Doplňková činnost'!BE122</f>
        <v>0</v>
      </c>
      <c r="P122" s="186">
        <f>'Hlavní činnost'!AN122</f>
        <v>0</v>
      </c>
      <c r="Q122" s="186">
        <f>'Doplňková činnost'!BV122</f>
        <v>0</v>
      </c>
      <c r="R122" s="163">
        <f>'Hlavní činnost'!AO122</f>
        <v>0</v>
      </c>
      <c r="S122" s="164">
        <f>'Doplňková činnost'!BW122</f>
        <v>0</v>
      </c>
      <c r="T122" s="165">
        <f>'Hlavní činnost'!AP122</f>
        <v>0</v>
      </c>
      <c r="U122" s="166">
        <f>'Doplňková činnost'!BX122</f>
        <v>0</v>
      </c>
    </row>
    <row r="123" spans="2:21" x14ac:dyDescent="0.25">
      <c r="B123" s="892" t="s">
        <v>272</v>
      </c>
      <c r="C123" s="893"/>
      <c r="D123" s="150"/>
      <c r="E123" s="151" t="s">
        <v>233</v>
      </c>
      <c r="F123" s="152"/>
      <c r="G123" s="153"/>
      <c r="H123" s="154">
        <f>'Hlavní činnost'!G123</f>
        <v>13695</v>
      </c>
      <c r="I123" s="155">
        <f>'Doplňková činnost'!G123</f>
        <v>0</v>
      </c>
      <c r="J123" s="156">
        <f>'Hlavní činnost'!O123</f>
        <v>3000</v>
      </c>
      <c r="K123" s="157">
        <f>'Doplňková činnost'!X123</f>
        <v>0</v>
      </c>
      <c r="L123" s="156">
        <f>'Hlavní činnost'!W123</f>
        <v>13000</v>
      </c>
      <c r="M123" s="158">
        <f>'Doplňková činnost'!AN123</f>
        <v>0</v>
      </c>
      <c r="N123" s="159">
        <f>'Hlavní činnost'!AE123</f>
        <v>117000</v>
      </c>
      <c r="O123" s="185">
        <f>'Doplňková činnost'!BE123</f>
        <v>0</v>
      </c>
      <c r="P123" s="186">
        <f>'Hlavní činnost'!AN123</f>
        <v>103305</v>
      </c>
      <c r="Q123" s="186">
        <f>'Doplňková činnost'!BV123</f>
        <v>0</v>
      </c>
      <c r="R123" s="163">
        <f>'Hlavní činnost'!AO123</f>
        <v>117000</v>
      </c>
      <c r="S123" s="164">
        <f>'Doplňková činnost'!BW123</f>
        <v>0</v>
      </c>
      <c r="T123" s="165">
        <f>'Hlavní činnost'!AP123</f>
        <v>117000</v>
      </c>
      <c r="U123" s="166">
        <f>'Doplňková činnost'!BX123</f>
        <v>0</v>
      </c>
    </row>
    <row r="124" spans="2:21" ht="39" outlineLevel="1" x14ac:dyDescent="0.25">
      <c r="B124" s="911" t="s">
        <v>5</v>
      </c>
      <c r="C124" s="150" t="s">
        <v>386</v>
      </c>
      <c r="D124" s="150"/>
      <c r="E124" s="897" t="s">
        <v>233</v>
      </c>
      <c r="F124" s="152" t="s">
        <v>55</v>
      </c>
      <c r="G124" s="153" t="s">
        <v>56</v>
      </c>
      <c r="H124" s="169">
        <f>'Hlavní činnost'!G124</f>
        <v>1500</v>
      </c>
      <c r="I124" s="170">
        <f>'Doplňková činnost'!G124</f>
        <v>0</v>
      </c>
      <c r="J124" s="171">
        <f>'Hlavní činnost'!O124</f>
        <v>1000</v>
      </c>
      <c r="K124" s="172">
        <f>'Doplňková činnost'!X124</f>
        <v>0</v>
      </c>
      <c r="L124" s="171">
        <f>'Hlavní činnost'!W124</f>
        <v>1000</v>
      </c>
      <c r="M124" s="173">
        <f>'Doplňková činnost'!AN124</f>
        <v>0</v>
      </c>
      <c r="N124" s="174">
        <f>'Hlavní činnost'!AE124</f>
        <v>2000</v>
      </c>
      <c r="O124" s="183">
        <f>'Doplňková činnost'!BE124</f>
        <v>0</v>
      </c>
      <c r="P124" s="184">
        <f>'Hlavní činnost'!AN124</f>
        <v>500</v>
      </c>
      <c r="Q124" s="184">
        <f>'Doplňková činnost'!BV124</f>
        <v>0</v>
      </c>
      <c r="R124" s="178" t="str">
        <f>'Hlavní činnost'!AO124</f>
        <v>x</v>
      </c>
      <c r="S124" s="179" t="str">
        <f>'Doplňková činnost'!BW124</f>
        <v>x</v>
      </c>
      <c r="T124" s="180" t="str">
        <f>'Hlavní činnost'!AP124</f>
        <v>x</v>
      </c>
      <c r="U124" s="181" t="str">
        <f>'Doplňková činnost'!BX124</f>
        <v>x</v>
      </c>
    </row>
    <row r="125" spans="2:21" outlineLevel="1" x14ac:dyDescent="0.25">
      <c r="B125" s="912"/>
      <c r="C125" s="150" t="s">
        <v>156</v>
      </c>
      <c r="D125" s="150"/>
      <c r="E125" s="898"/>
      <c r="F125" s="152" t="s">
        <v>61</v>
      </c>
      <c r="G125" s="153" t="s">
        <v>62</v>
      </c>
      <c r="H125" s="169">
        <f>'Hlavní činnost'!G125</f>
        <v>3660</v>
      </c>
      <c r="I125" s="170">
        <f>'Doplňková činnost'!G125</f>
        <v>0</v>
      </c>
      <c r="J125" s="171">
        <f>'Hlavní činnost'!O125</f>
        <v>2000</v>
      </c>
      <c r="K125" s="172">
        <f>'Doplňková činnost'!X125</f>
        <v>0</v>
      </c>
      <c r="L125" s="171">
        <f>'Hlavní činnost'!W125</f>
        <v>2000</v>
      </c>
      <c r="M125" s="173">
        <f>'Doplňková činnost'!AN125</f>
        <v>0</v>
      </c>
      <c r="N125" s="174">
        <f>'Hlavní činnost'!AE125</f>
        <v>105000</v>
      </c>
      <c r="O125" s="183">
        <f>'Doplňková činnost'!BE125</f>
        <v>0</v>
      </c>
      <c r="P125" s="184">
        <f>'Hlavní činnost'!AN125</f>
        <v>101340</v>
      </c>
      <c r="Q125" s="184">
        <f>'Doplňková činnost'!BV125</f>
        <v>0</v>
      </c>
      <c r="R125" s="178" t="str">
        <f>'Hlavní činnost'!AO125</f>
        <v>x</v>
      </c>
      <c r="S125" s="179" t="str">
        <f>'Doplňková činnost'!BW125</f>
        <v>x</v>
      </c>
      <c r="T125" s="180" t="str">
        <f>'Hlavní činnost'!AP125</f>
        <v>x</v>
      </c>
      <c r="U125" s="181" t="str">
        <f>'Doplňková činnost'!BX125</f>
        <v>x</v>
      </c>
    </row>
    <row r="126" spans="2:21" outlineLevel="1" x14ac:dyDescent="0.25">
      <c r="B126" s="912"/>
      <c r="C126" s="150" t="s">
        <v>157</v>
      </c>
      <c r="D126" s="150"/>
      <c r="E126" s="898"/>
      <c r="F126" s="152" t="s">
        <v>65</v>
      </c>
      <c r="G126" s="153" t="s">
        <v>64</v>
      </c>
      <c r="H126" s="169">
        <f>'Hlavní činnost'!G126</f>
        <v>0</v>
      </c>
      <c r="I126" s="170">
        <f>'Doplňková činnost'!G126</f>
        <v>0</v>
      </c>
      <c r="J126" s="171">
        <f>'Hlavní činnost'!O126</f>
        <v>0</v>
      </c>
      <c r="K126" s="172">
        <f>'Doplňková činnost'!X126</f>
        <v>0</v>
      </c>
      <c r="L126" s="171">
        <f>'Hlavní činnost'!W126</f>
        <v>0</v>
      </c>
      <c r="M126" s="173">
        <f>'Doplňková činnost'!AN126</f>
        <v>0</v>
      </c>
      <c r="N126" s="174">
        <f>'Hlavní činnost'!AE126</f>
        <v>0</v>
      </c>
      <c r="O126" s="183">
        <f>'Doplňková činnost'!BE126</f>
        <v>0</v>
      </c>
      <c r="P126" s="184">
        <f>'Hlavní činnost'!AN126</f>
        <v>0</v>
      </c>
      <c r="Q126" s="184">
        <f>'Doplňková činnost'!BV126</f>
        <v>0</v>
      </c>
      <c r="R126" s="178" t="str">
        <f>'Hlavní činnost'!AO126</f>
        <v>x</v>
      </c>
      <c r="S126" s="179" t="str">
        <f>'Doplňková činnost'!BW126</f>
        <v>x</v>
      </c>
      <c r="T126" s="180" t="str">
        <f>'Hlavní činnost'!AP126</f>
        <v>x</v>
      </c>
      <c r="U126" s="181" t="str">
        <f>'Doplňková činnost'!BX126</f>
        <v>x</v>
      </c>
    </row>
    <row r="127" spans="2:21" outlineLevel="1" x14ac:dyDescent="0.25">
      <c r="B127" s="913"/>
      <c r="C127" s="150" t="s">
        <v>23</v>
      </c>
      <c r="D127" s="150"/>
      <c r="E127" s="899"/>
      <c r="F127" s="152"/>
      <c r="G127" s="153"/>
      <c r="H127" s="169">
        <f>'Hlavní činnost'!G127</f>
        <v>8535</v>
      </c>
      <c r="I127" s="170">
        <f>'Doplňková činnost'!G127</f>
        <v>0</v>
      </c>
      <c r="J127" s="171">
        <f>'Hlavní činnost'!O127</f>
        <v>0</v>
      </c>
      <c r="K127" s="172">
        <f>'Doplňková činnost'!X127</f>
        <v>0</v>
      </c>
      <c r="L127" s="171">
        <f>'Hlavní činnost'!W127</f>
        <v>10000</v>
      </c>
      <c r="M127" s="173">
        <f>'Doplňková činnost'!AN127</f>
        <v>0</v>
      </c>
      <c r="N127" s="174">
        <f>'Hlavní činnost'!AE127</f>
        <v>10000</v>
      </c>
      <c r="O127" s="183">
        <f>'Doplňková činnost'!BE127</f>
        <v>0</v>
      </c>
      <c r="P127" s="184">
        <f>'Hlavní činnost'!AN127</f>
        <v>1465</v>
      </c>
      <c r="Q127" s="184">
        <f>'Doplňková činnost'!BV127</f>
        <v>0</v>
      </c>
      <c r="R127" s="178" t="str">
        <f>'Hlavní činnost'!AO127</f>
        <v>x</v>
      </c>
      <c r="S127" s="179" t="str">
        <f>'Doplňková činnost'!BW127</f>
        <v>x</v>
      </c>
      <c r="T127" s="180" t="str">
        <f>'Hlavní činnost'!AP127</f>
        <v>x</v>
      </c>
      <c r="U127" s="181" t="str">
        <f>'Doplňková činnost'!BX127</f>
        <v>x</v>
      </c>
    </row>
    <row r="128" spans="2:21" ht="29.25" customHeight="1" x14ac:dyDescent="0.25">
      <c r="B128" s="892" t="s">
        <v>273</v>
      </c>
      <c r="C128" s="893"/>
      <c r="D128" s="150"/>
      <c r="E128" s="191" t="s">
        <v>235</v>
      </c>
      <c r="F128" s="152"/>
      <c r="G128" s="153"/>
      <c r="H128" s="154">
        <f>'Hlavní činnost'!G128</f>
        <v>1000</v>
      </c>
      <c r="I128" s="155">
        <f>'Doplňková činnost'!G128</f>
        <v>0</v>
      </c>
      <c r="J128" s="156">
        <f>'Hlavní činnost'!O128</f>
        <v>0</v>
      </c>
      <c r="K128" s="157">
        <f>'Doplňková činnost'!X128</f>
        <v>0</v>
      </c>
      <c r="L128" s="156">
        <f>'Hlavní činnost'!W128</f>
        <v>0</v>
      </c>
      <c r="M128" s="158">
        <f>'Doplňková činnost'!AN128</f>
        <v>0</v>
      </c>
      <c r="N128" s="159">
        <f>'Hlavní činnost'!AE128</f>
        <v>0</v>
      </c>
      <c r="O128" s="185">
        <f>'Doplňková činnost'!BE128</f>
        <v>0</v>
      </c>
      <c r="P128" s="186">
        <f>'Hlavní činnost'!AN128</f>
        <v>-1000</v>
      </c>
      <c r="Q128" s="186">
        <f>'Doplňková činnost'!BV128</f>
        <v>0</v>
      </c>
      <c r="R128" s="163">
        <f>'Hlavní činnost'!AO128</f>
        <v>0</v>
      </c>
      <c r="S128" s="164">
        <f>'Doplňková činnost'!BW128</f>
        <v>0</v>
      </c>
      <c r="T128" s="165">
        <f>'Hlavní činnost'!AP128</f>
        <v>0</v>
      </c>
      <c r="U128" s="166">
        <f>'Doplňková činnost'!BX128</f>
        <v>0</v>
      </c>
    </row>
    <row r="129" spans="2:21" x14ac:dyDescent="0.25">
      <c r="B129" s="892" t="s">
        <v>274</v>
      </c>
      <c r="C129" s="893"/>
      <c r="D129" s="150"/>
      <c r="E129" s="151" t="s">
        <v>234</v>
      </c>
      <c r="F129" s="152"/>
      <c r="G129" s="153"/>
      <c r="H129" s="154">
        <f>'Hlavní činnost'!G129</f>
        <v>0</v>
      </c>
      <c r="I129" s="155">
        <f>'Doplňková činnost'!G129</f>
        <v>0</v>
      </c>
      <c r="J129" s="156">
        <f>'Hlavní činnost'!O129</f>
        <v>0</v>
      </c>
      <c r="K129" s="157">
        <f>'Doplňková činnost'!X129</f>
        <v>0</v>
      </c>
      <c r="L129" s="156">
        <f>'Hlavní činnost'!W129</f>
        <v>0</v>
      </c>
      <c r="M129" s="158">
        <f>'Doplňková činnost'!AN129</f>
        <v>0</v>
      </c>
      <c r="N129" s="159">
        <f>'Hlavní činnost'!AE129</f>
        <v>0</v>
      </c>
      <c r="O129" s="185">
        <f>'Doplňková činnost'!BE129</f>
        <v>0</v>
      </c>
      <c r="P129" s="186">
        <f>'Hlavní činnost'!AN129</f>
        <v>0</v>
      </c>
      <c r="Q129" s="186">
        <f>'Doplňková činnost'!BV129</f>
        <v>0</v>
      </c>
      <c r="R129" s="163">
        <f>'Hlavní činnost'!AO129</f>
        <v>0</v>
      </c>
      <c r="S129" s="164">
        <f>'Doplňková činnost'!BW129</f>
        <v>0</v>
      </c>
      <c r="T129" s="165">
        <f>'Hlavní činnost'!AP129</f>
        <v>0</v>
      </c>
      <c r="U129" s="166">
        <f>'Doplňková činnost'!BX129</f>
        <v>0</v>
      </c>
    </row>
    <row r="130" spans="2:21" x14ac:dyDescent="0.25">
      <c r="B130" s="870" t="s">
        <v>275</v>
      </c>
      <c r="C130" s="871"/>
      <c r="D130" s="182"/>
      <c r="E130" s="151" t="s">
        <v>236</v>
      </c>
      <c r="F130" s="152"/>
      <c r="G130" s="153"/>
      <c r="H130" s="154">
        <f>'Hlavní činnost'!G130</f>
        <v>0</v>
      </c>
      <c r="I130" s="155">
        <f>'Doplňková činnost'!G130</f>
        <v>0</v>
      </c>
      <c r="J130" s="156">
        <f>'Hlavní činnost'!O130</f>
        <v>0</v>
      </c>
      <c r="K130" s="157">
        <f>'Doplňková činnost'!X130</f>
        <v>0</v>
      </c>
      <c r="L130" s="156">
        <f>'Hlavní činnost'!W130</f>
        <v>0</v>
      </c>
      <c r="M130" s="158">
        <f>'Doplňková činnost'!AN130</f>
        <v>0</v>
      </c>
      <c r="N130" s="159">
        <f>'Hlavní činnost'!AE130</f>
        <v>0</v>
      </c>
      <c r="O130" s="185">
        <f>'Doplňková činnost'!BE130</f>
        <v>0</v>
      </c>
      <c r="P130" s="186">
        <f>'Hlavní činnost'!AN130</f>
        <v>0</v>
      </c>
      <c r="Q130" s="186">
        <f>'Doplňková činnost'!BV130</f>
        <v>0</v>
      </c>
      <c r="R130" s="163">
        <f>'Hlavní činnost'!AO130</f>
        <v>0</v>
      </c>
      <c r="S130" s="164">
        <f>'Doplňková činnost'!BW130</f>
        <v>0</v>
      </c>
      <c r="T130" s="165">
        <f>'Hlavní činnost'!AP130</f>
        <v>0</v>
      </c>
      <c r="U130" s="166">
        <f>'Doplňková činnost'!BX130</f>
        <v>0</v>
      </c>
    </row>
    <row r="131" spans="2:21" ht="39" outlineLevel="1" x14ac:dyDescent="0.25">
      <c r="B131" s="906" t="s">
        <v>5</v>
      </c>
      <c r="C131" s="182" t="s">
        <v>388</v>
      </c>
      <c r="D131" s="182"/>
      <c r="E131" s="897" t="s">
        <v>236</v>
      </c>
      <c r="F131" s="152" t="s">
        <v>55</v>
      </c>
      <c r="G131" s="153" t="s">
        <v>56</v>
      </c>
      <c r="H131" s="169">
        <f>'Hlavní činnost'!G131</f>
        <v>0</v>
      </c>
      <c r="I131" s="170">
        <f>'Doplňková činnost'!G131</f>
        <v>0</v>
      </c>
      <c r="J131" s="171">
        <f>'Hlavní činnost'!O131</f>
        <v>0</v>
      </c>
      <c r="K131" s="172">
        <f>'Doplňková činnost'!X131</f>
        <v>0</v>
      </c>
      <c r="L131" s="171">
        <f>'Hlavní činnost'!W131</f>
        <v>0</v>
      </c>
      <c r="M131" s="173">
        <f>'Doplňková činnost'!AN131</f>
        <v>0</v>
      </c>
      <c r="N131" s="174">
        <f>'Hlavní činnost'!AE131</f>
        <v>0</v>
      </c>
      <c r="O131" s="183">
        <f>'Doplňková činnost'!BE131</f>
        <v>0</v>
      </c>
      <c r="P131" s="184">
        <f>'Hlavní činnost'!AN131</f>
        <v>0</v>
      </c>
      <c r="Q131" s="184">
        <f>'Doplňková činnost'!BV131</f>
        <v>0</v>
      </c>
      <c r="R131" s="178" t="str">
        <f>'Hlavní činnost'!AO131</f>
        <v>x</v>
      </c>
      <c r="S131" s="179" t="str">
        <f>'Doplňková činnost'!BW131</f>
        <v>x</v>
      </c>
      <c r="T131" s="180" t="str">
        <f>'Hlavní činnost'!AP131</f>
        <v>x</v>
      </c>
      <c r="U131" s="181" t="str">
        <f>'Doplňková činnost'!BX131</f>
        <v>x</v>
      </c>
    </row>
    <row r="132" spans="2:21" outlineLevel="1" x14ac:dyDescent="0.25">
      <c r="B132" s="908"/>
      <c r="C132" s="182" t="s">
        <v>23</v>
      </c>
      <c r="D132" s="182"/>
      <c r="E132" s="899"/>
      <c r="F132" s="152"/>
      <c r="G132" s="153"/>
      <c r="H132" s="169">
        <f>'Hlavní činnost'!G132</f>
        <v>0</v>
      </c>
      <c r="I132" s="170">
        <f>'Doplňková činnost'!G132</f>
        <v>0</v>
      </c>
      <c r="J132" s="171">
        <f>'Hlavní činnost'!O132</f>
        <v>0</v>
      </c>
      <c r="K132" s="172">
        <f>'Doplňková činnost'!X132</f>
        <v>0</v>
      </c>
      <c r="L132" s="171">
        <f>'Hlavní činnost'!W132</f>
        <v>0</v>
      </c>
      <c r="M132" s="173">
        <f>'Doplňková činnost'!AN132</f>
        <v>0</v>
      </c>
      <c r="N132" s="174">
        <f>'Hlavní činnost'!AE132</f>
        <v>0</v>
      </c>
      <c r="O132" s="183">
        <f>'Doplňková činnost'!BE132</f>
        <v>0</v>
      </c>
      <c r="P132" s="184">
        <f>'Hlavní činnost'!AN132</f>
        <v>0</v>
      </c>
      <c r="Q132" s="184">
        <f>'Doplňková činnost'!BV132</f>
        <v>0</v>
      </c>
      <c r="R132" s="178" t="str">
        <f>'Hlavní činnost'!AO132</f>
        <v>x</v>
      </c>
      <c r="S132" s="179" t="str">
        <f>'Doplňková činnost'!BW132</f>
        <v>x</v>
      </c>
      <c r="T132" s="180" t="str">
        <f>'Hlavní činnost'!AP132</f>
        <v>x</v>
      </c>
      <c r="U132" s="181" t="str">
        <f>'Doplňková činnost'!BX132</f>
        <v>x</v>
      </c>
    </row>
    <row r="133" spans="2:21" x14ac:dyDescent="0.25">
      <c r="B133" s="870" t="s">
        <v>276</v>
      </c>
      <c r="C133" s="871"/>
      <c r="D133" s="182"/>
      <c r="E133" s="151" t="s">
        <v>237</v>
      </c>
      <c r="F133" s="152"/>
      <c r="G133" s="153"/>
      <c r="H133" s="154">
        <f>'Hlavní činnost'!G133</f>
        <v>33847</v>
      </c>
      <c r="I133" s="155">
        <f>'Doplňková činnost'!G133</f>
        <v>0</v>
      </c>
      <c r="J133" s="156">
        <f>'Hlavní činnost'!O133</f>
        <v>2000</v>
      </c>
      <c r="K133" s="157">
        <f>'Doplňková činnost'!X133</f>
        <v>0</v>
      </c>
      <c r="L133" s="156">
        <f>'Hlavní činnost'!W133</f>
        <v>2000</v>
      </c>
      <c r="M133" s="158">
        <f>'Doplňková činnost'!AN133</f>
        <v>0</v>
      </c>
      <c r="N133" s="159">
        <f>'Hlavní činnost'!AE133</f>
        <v>2000</v>
      </c>
      <c r="O133" s="185">
        <f>'Doplňková činnost'!BE133</f>
        <v>0</v>
      </c>
      <c r="P133" s="186">
        <f>'Hlavní činnost'!AN133</f>
        <v>-31847</v>
      </c>
      <c r="Q133" s="186">
        <f>'Doplňková činnost'!BV133</f>
        <v>0</v>
      </c>
      <c r="R133" s="163">
        <f>'Hlavní činnost'!AO133</f>
        <v>2000</v>
      </c>
      <c r="S133" s="164">
        <f>'Doplňková činnost'!BW133</f>
        <v>0</v>
      </c>
      <c r="T133" s="165">
        <f>'Hlavní činnost'!AP133</f>
        <v>2000</v>
      </c>
      <c r="U133" s="166">
        <f>'Doplňková činnost'!BX133</f>
        <v>0</v>
      </c>
    </row>
    <row r="134" spans="2:21" ht="25.5" outlineLevel="1" x14ac:dyDescent="0.25">
      <c r="B134" s="894" t="s">
        <v>5</v>
      </c>
      <c r="C134" s="167" t="s">
        <v>158</v>
      </c>
      <c r="D134" s="167"/>
      <c r="E134" s="897" t="s">
        <v>237</v>
      </c>
      <c r="F134" s="152" t="s">
        <v>55</v>
      </c>
      <c r="G134" s="153" t="s">
        <v>56</v>
      </c>
      <c r="H134" s="169">
        <f>'Hlavní činnost'!G134</f>
        <v>0</v>
      </c>
      <c r="I134" s="170">
        <f>'Doplňková činnost'!G134</f>
        <v>0</v>
      </c>
      <c r="J134" s="171">
        <f>'Hlavní činnost'!O134</f>
        <v>0</v>
      </c>
      <c r="K134" s="172">
        <f>'Doplňková činnost'!X134</f>
        <v>0</v>
      </c>
      <c r="L134" s="171">
        <f>'Hlavní činnost'!W134</f>
        <v>0</v>
      </c>
      <c r="M134" s="173">
        <f>'Doplňková činnost'!AN134</f>
        <v>0</v>
      </c>
      <c r="N134" s="174">
        <f>'Hlavní činnost'!AE134</f>
        <v>0</v>
      </c>
      <c r="O134" s="183">
        <f>'Doplňková činnost'!BE134</f>
        <v>0</v>
      </c>
      <c r="P134" s="184">
        <f>'Hlavní činnost'!AN134</f>
        <v>0</v>
      </c>
      <c r="Q134" s="184">
        <f>'Doplňková činnost'!BV134</f>
        <v>0</v>
      </c>
      <c r="R134" s="178" t="str">
        <f>'Hlavní činnost'!AO134</f>
        <v>x</v>
      </c>
      <c r="S134" s="179" t="str">
        <f>'Doplňková činnost'!BW134</f>
        <v>x</v>
      </c>
      <c r="T134" s="180" t="str">
        <f>'Hlavní činnost'!AP134</f>
        <v>x</v>
      </c>
      <c r="U134" s="181" t="str">
        <f>'Doplňková činnost'!BX134</f>
        <v>x</v>
      </c>
    </row>
    <row r="135" spans="2:21" outlineLevel="1" x14ac:dyDescent="0.25">
      <c r="B135" s="895"/>
      <c r="C135" s="167" t="s">
        <v>159</v>
      </c>
      <c r="D135" s="167"/>
      <c r="E135" s="898"/>
      <c r="F135" s="152" t="s">
        <v>61</v>
      </c>
      <c r="G135" s="153" t="s">
        <v>62</v>
      </c>
      <c r="H135" s="169">
        <f>'Hlavní činnost'!G135</f>
        <v>9892.0000000000018</v>
      </c>
      <c r="I135" s="170">
        <f>'Doplňková činnost'!G135</f>
        <v>0</v>
      </c>
      <c r="J135" s="171">
        <f>'Hlavní činnost'!O135</f>
        <v>0</v>
      </c>
      <c r="K135" s="172">
        <f>'Doplňková činnost'!X135</f>
        <v>0</v>
      </c>
      <c r="L135" s="171">
        <f>'Hlavní činnost'!W135</f>
        <v>0</v>
      </c>
      <c r="M135" s="173">
        <f>'Doplňková činnost'!AN135</f>
        <v>0</v>
      </c>
      <c r="N135" s="174">
        <f>'Hlavní činnost'!AE135</f>
        <v>0</v>
      </c>
      <c r="O135" s="183">
        <f>'Doplňková činnost'!BE135</f>
        <v>0</v>
      </c>
      <c r="P135" s="184">
        <f>'Hlavní činnost'!AN135</f>
        <v>-9892.0000000000018</v>
      </c>
      <c r="Q135" s="184">
        <f>'Doplňková činnost'!BV135</f>
        <v>0</v>
      </c>
      <c r="R135" s="178" t="str">
        <f>'Hlavní činnost'!AO135</f>
        <v>x</v>
      </c>
      <c r="S135" s="179" t="str">
        <f>'Doplňková činnost'!BW135</f>
        <v>x</v>
      </c>
      <c r="T135" s="180" t="str">
        <f>'Hlavní činnost'!AP135</f>
        <v>x</v>
      </c>
      <c r="U135" s="181" t="str">
        <f>'Doplňková činnost'!BX135</f>
        <v>x</v>
      </c>
    </row>
    <row r="136" spans="2:21" outlineLevel="1" x14ac:dyDescent="0.25">
      <c r="B136" s="895"/>
      <c r="C136" s="167" t="s">
        <v>160</v>
      </c>
      <c r="D136" s="167"/>
      <c r="E136" s="898"/>
      <c r="F136" s="152" t="s">
        <v>65</v>
      </c>
      <c r="G136" s="153" t="s">
        <v>64</v>
      </c>
      <c r="H136" s="169">
        <f>'Hlavní činnost'!G136</f>
        <v>0</v>
      </c>
      <c r="I136" s="170">
        <f>'Doplňková činnost'!G136</f>
        <v>0</v>
      </c>
      <c r="J136" s="171">
        <f>'Hlavní činnost'!O136</f>
        <v>0</v>
      </c>
      <c r="K136" s="172">
        <f>'Doplňková činnost'!X136</f>
        <v>0</v>
      </c>
      <c r="L136" s="171">
        <f>'Hlavní činnost'!W136</f>
        <v>0</v>
      </c>
      <c r="M136" s="173">
        <f>'Doplňková činnost'!AN136</f>
        <v>0</v>
      </c>
      <c r="N136" s="174">
        <f>'Hlavní činnost'!AE136</f>
        <v>0</v>
      </c>
      <c r="O136" s="183">
        <f>'Doplňková činnost'!BE136</f>
        <v>0</v>
      </c>
      <c r="P136" s="184">
        <f>'Hlavní činnost'!AN136</f>
        <v>0</v>
      </c>
      <c r="Q136" s="184">
        <f>'Doplňková činnost'!BV136</f>
        <v>0</v>
      </c>
      <c r="R136" s="178" t="str">
        <f>'Hlavní činnost'!AO136</f>
        <v>x</v>
      </c>
      <c r="S136" s="179" t="str">
        <f>'Doplňková činnost'!BW136</f>
        <v>x</v>
      </c>
      <c r="T136" s="180" t="str">
        <f>'Hlavní činnost'!AP136</f>
        <v>x</v>
      </c>
      <c r="U136" s="181" t="str">
        <f>'Doplňková činnost'!BX136</f>
        <v>x</v>
      </c>
    </row>
    <row r="137" spans="2:21" outlineLevel="1" x14ac:dyDescent="0.25">
      <c r="B137" s="896"/>
      <c r="C137" s="167" t="s">
        <v>23</v>
      </c>
      <c r="D137" s="167"/>
      <c r="E137" s="899"/>
      <c r="F137" s="152"/>
      <c r="G137" s="153"/>
      <c r="H137" s="169">
        <f>'Hlavní činnost'!G137</f>
        <v>23955</v>
      </c>
      <c r="I137" s="170">
        <f>'Doplňková činnost'!G137</f>
        <v>0</v>
      </c>
      <c r="J137" s="171">
        <f>'Hlavní činnost'!O137</f>
        <v>2000</v>
      </c>
      <c r="K137" s="172">
        <f>'Doplňková činnost'!X137</f>
        <v>0</v>
      </c>
      <c r="L137" s="171">
        <f>'Hlavní činnost'!W137</f>
        <v>2000</v>
      </c>
      <c r="M137" s="173">
        <f>'Doplňková činnost'!AN137</f>
        <v>0</v>
      </c>
      <c r="N137" s="174">
        <f>'Hlavní činnost'!AE137</f>
        <v>2000</v>
      </c>
      <c r="O137" s="183">
        <f>'Doplňková činnost'!BE137</f>
        <v>0</v>
      </c>
      <c r="P137" s="184">
        <f>'Hlavní činnost'!AN137</f>
        <v>-21955</v>
      </c>
      <c r="Q137" s="184">
        <f>'Doplňková činnost'!BV137</f>
        <v>0</v>
      </c>
      <c r="R137" s="178" t="str">
        <f>'Hlavní činnost'!AO137</f>
        <v>x</v>
      </c>
      <c r="S137" s="179" t="str">
        <f>'Doplňková činnost'!BW137</f>
        <v>x</v>
      </c>
      <c r="T137" s="180" t="str">
        <f>'Hlavní činnost'!AP137</f>
        <v>x</v>
      </c>
      <c r="U137" s="181" t="str">
        <f>'Doplňková činnost'!BX137</f>
        <v>x</v>
      </c>
    </row>
    <row r="138" spans="2:21" x14ac:dyDescent="0.25">
      <c r="B138" s="892" t="s">
        <v>277</v>
      </c>
      <c r="C138" s="893"/>
      <c r="D138" s="150"/>
      <c r="E138" s="151" t="s">
        <v>238</v>
      </c>
      <c r="F138" s="152"/>
      <c r="G138" s="153"/>
      <c r="H138" s="154">
        <f>'Hlavní činnost'!G138</f>
        <v>2104014.0700000003</v>
      </c>
      <c r="I138" s="155">
        <f>'Doplňková činnost'!G138</f>
        <v>10084.93</v>
      </c>
      <c r="J138" s="156">
        <f>'Hlavní činnost'!O138</f>
        <v>2018000</v>
      </c>
      <c r="K138" s="157">
        <f>'Doplňková činnost'!X138</f>
        <v>9000</v>
      </c>
      <c r="L138" s="156">
        <f>'Hlavní činnost'!W138</f>
        <v>2018000</v>
      </c>
      <c r="M138" s="158">
        <f>'Doplňková činnost'!AN138</f>
        <v>9000</v>
      </c>
      <c r="N138" s="159">
        <f>'Hlavní činnost'!AE138</f>
        <v>2121000</v>
      </c>
      <c r="O138" s="185">
        <f>'Doplňková činnost'!BE138</f>
        <v>9000</v>
      </c>
      <c r="P138" s="186">
        <f>'Hlavní činnost'!AN138</f>
        <v>16985.929999999702</v>
      </c>
      <c r="Q138" s="186">
        <f>'Doplňková činnost'!BV138</f>
        <v>-1084.9300000000003</v>
      </c>
      <c r="R138" s="163">
        <f>'Hlavní činnost'!AO138</f>
        <v>2077000</v>
      </c>
      <c r="S138" s="164">
        <f>'Doplňková činnost'!BW138</f>
        <v>9000</v>
      </c>
      <c r="T138" s="165">
        <f>'Hlavní činnost'!AP138</f>
        <v>1955000</v>
      </c>
      <c r="U138" s="166">
        <f>'Doplňková činnost'!BX138</f>
        <v>9000</v>
      </c>
    </row>
    <row r="139" spans="2:21" ht="43.5" customHeight="1" x14ac:dyDescent="0.25">
      <c r="B139" s="916" t="s">
        <v>273</v>
      </c>
      <c r="C139" s="917"/>
      <c r="D139" s="192"/>
      <c r="E139" s="191" t="s">
        <v>387</v>
      </c>
      <c r="F139" s="152"/>
      <c r="G139" s="153"/>
      <c r="H139" s="154">
        <f>'Hlavní činnost'!G139</f>
        <v>1338</v>
      </c>
      <c r="I139" s="155">
        <f>'Doplňková činnost'!G139</f>
        <v>0</v>
      </c>
      <c r="J139" s="156">
        <f>'Hlavní činnost'!O139</f>
        <v>0</v>
      </c>
      <c r="K139" s="157">
        <f>'Doplňková činnost'!X139</f>
        <v>0</v>
      </c>
      <c r="L139" s="156">
        <f>'Hlavní činnost'!W139</f>
        <v>0</v>
      </c>
      <c r="M139" s="158">
        <f>'Doplňková činnost'!AN139</f>
        <v>0</v>
      </c>
      <c r="N139" s="159">
        <f>'Hlavní činnost'!AE139</f>
        <v>0</v>
      </c>
      <c r="O139" s="185">
        <f>'Doplňková činnost'!BE139</f>
        <v>0</v>
      </c>
      <c r="P139" s="186">
        <f>'Hlavní činnost'!AN139</f>
        <v>-1338</v>
      </c>
      <c r="Q139" s="186">
        <f>'Doplňková činnost'!BV139</f>
        <v>0</v>
      </c>
      <c r="R139" s="163">
        <f>'Hlavní činnost'!AO139</f>
        <v>0</v>
      </c>
      <c r="S139" s="164">
        <f>'Doplňková činnost'!BW139</f>
        <v>0</v>
      </c>
      <c r="T139" s="165">
        <f>'Hlavní činnost'!AP139</f>
        <v>0</v>
      </c>
      <c r="U139" s="166">
        <f>'Doplňková činnost'!BX139</f>
        <v>0</v>
      </c>
    </row>
    <row r="140" spans="2:21" x14ac:dyDescent="0.25">
      <c r="B140" s="916" t="s">
        <v>278</v>
      </c>
      <c r="C140" s="917"/>
      <c r="D140" s="192"/>
      <c r="E140" s="151" t="s">
        <v>239</v>
      </c>
      <c r="F140" s="152"/>
      <c r="G140" s="153"/>
      <c r="H140" s="154">
        <f>'Hlavní činnost'!G140</f>
        <v>2376.4</v>
      </c>
      <c r="I140" s="155">
        <f>'Doplňková činnost'!G140</f>
        <v>0</v>
      </c>
      <c r="J140" s="156">
        <f>'Hlavní činnost'!O140</f>
        <v>0</v>
      </c>
      <c r="K140" s="157">
        <f>'Doplňková činnost'!X140</f>
        <v>0</v>
      </c>
      <c r="L140" s="156">
        <f>'Hlavní činnost'!W140</f>
        <v>0</v>
      </c>
      <c r="M140" s="158">
        <f>'Doplňková činnost'!AN140</f>
        <v>0</v>
      </c>
      <c r="N140" s="159">
        <f>'Hlavní činnost'!AE140</f>
        <v>0</v>
      </c>
      <c r="O140" s="185">
        <f>'Doplňková činnost'!BE140</f>
        <v>0</v>
      </c>
      <c r="P140" s="186">
        <f>'Hlavní činnost'!AN140</f>
        <v>-2376.4</v>
      </c>
      <c r="Q140" s="186">
        <f>'Doplňková činnost'!BV140</f>
        <v>0</v>
      </c>
      <c r="R140" s="163">
        <f>'Hlavní činnost'!AO140</f>
        <v>0</v>
      </c>
      <c r="S140" s="164">
        <f>'Doplňková činnost'!BW140</f>
        <v>0</v>
      </c>
      <c r="T140" s="165">
        <f>'Hlavní činnost'!AP140</f>
        <v>0</v>
      </c>
      <c r="U140" s="166">
        <f>'Doplňková činnost'!BX140</f>
        <v>0</v>
      </c>
    </row>
    <row r="141" spans="2:21" x14ac:dyDescent="0.25">
      <c r="B141" s="892" t="s">
        <v>279</v>
      </c>
      <c r="C141" s="893"/>
      <c r="D141" s="150"/>
      <c r="E141" s="151" t="s">
        <v>240</v>
      </c>
      <c r="F141" s="152"/>
      <c r="G141" s="153"/>
      <c r="H141" s="154">
        <f>'Hlavní činnost'!G141</f>
        <v>990557.29999999993</v>
      </c>
      <c r="I141" s="155">
        <f>'Doplňková činnost'!G141</f>
        <v>775.94</v>
      </c>
      <c r="J141" s="156">
        <f>'Hlavní činnost'!O141</f>
        <v>1080000</v>
      </c>
      <c r="K141" s="157">
        <f>'Doplňková činnost'!X141</f>
        <v>1000</v>
      </c>
      <c r="L141" s="156">
        <f>'Hlavní činnost'!W141</f>
        <v>740000</v>
      </c>
      <c r="M141" s="158">
        <f>'Doplňková činnost'!AN141</f>
        <v>0</v>
      </c>
      <c r="N141" s="159">
        <f>'Hlavní činnost'!AE141</f>
        <v>750000</v>
      </c>
      <c r="O141" s="185">
        <f>'Doplňková činnost'!BE141</f>
        <v>0</v>
      </c>
      <c r="P141" s="186">
        <f>'Hlavní činnost'!AN141</f>
        <v>-240557.29999999993</v>
      </c>
      <c r="Q141" s="186">
        <f>'Doplňková činnost'!BV141</f>
        <v>-775.94</v>
      </c>
      <c r="R141" s="163">
        <f>'Hlavní činnost'!AO141</f>
        <v>750000</v>
      </c>
      <c r="S141" s="164">
        <f>'Doplňková činnost'!BW141</f>
        <v>0</v>
      </c>
      <c r="T141" s="165">
        <f>'Hlavní činnost'!AP141</f>
        <v>750000</v>
      </c>
      <c r="U141" s="166">
        <f>'Doplňková činnost'!BX141</f>
        <v>0</v>
      </c>
    </row>
    <row r="142" spans="2:21" outlineLevel="1" x14ac:dyDescent="0.25">
      <c r="B142" s="894" t="s">
        <v>5</v>
      </c>
      <c r="C142" s="167" t="s">
        <v>161</v>
      </c>
      <c r="D142" s="167"/>
      <c r="E142" s="897" t="s">
        <v>240</v>
      </c>
      <c r="F142" s="152" t="s">
        <v>55</v>
      </c>
      <c r="G142" s="153" t="s">
        <v>56</v>
      </c>
      <c r="H142" s="169">
        <f>'Hlavní činnost'!G142</f>
        <v>954983.29999999993</v>
      </c>
      <c r="I142" s="170">
        <f>'Doplňková činnost'!G142</f>
        <v>775.94</v>
      </c>
      <c r="J142" s="171">
        <f>'Hlavní činnost'!O142</f>
        <v>1000000</v>
      </c>
      <c r="K142" s="172">
        <f>'Doplňková činnost'!X142</f>
        <v>1000</v>
      </c>
      <c r="L142" s="171">
        <f>'Hlavní činnost'!W142</f>
        <v>700000</v>
      </c>
      <c r="M142" s="173">
        <f>'Doplňková činnost'!AN142</f>
        <v>0</v>
      </c>
      <c r="N142" s="174">
        <f>'Hlavní činnost'!AE142</f>
        <v>700000</v>
      </c>
      <c r="O142" s="183">
        <f>'Doplňková činnost'!BE142</f>
        <v>0</v>
      </c>
      <c r="P142" s="184">
        <f>'Hlavní činnost'!AN142</f>
        <v>-254983.29999999993</v>
      </c>
      <c r="Q142" s="184">
        <f>'Doplňková činnost'!BV142</f>
        <v>-775.94</v>
      </c>
      <c r="R142" s="178">
        <f>'Hlavní činnost'!AO142</f>
        <v>700000</v>
      </c>
      <c r="S142" s="179">
        <f>'Doplňková činnost'!BW142</f>
        <v>0</v>
      </c>
      <c r="T142" s="180">
        <f>'Hlavní činnost'!AP142</f>
        <v>700000</v>
      </c>
      <c r="U142" s="181">
        <f>'Doplňková činnost'!BX142</f>
        <v>0</v>
      </c>
    </row>
    <row r="143" spans="2:21" ht="23.25" customHeight="1" outlineLevel="1" x14ac:dyDescent="0.25">
      <c r="B143" s="895"/>
      <c r="C143" s="167" t="s">
        <v>162</v>
      </c>
      <c r="D143" s="167"/>
      <c r="E143" s="898"/>
      <c r="F143" s="152" t="s">
        <v>61</v>
      </c>
      <c r="G143" s="153" t="s">
        <v>62</v>
      </c>
      <c r="H143" s="169">
        <f>'Hlavní činnost'!G143</f>
        <v>35574</v>
      </c>
      <c r="I143" s="170">
        <f>'Doplňková činnost'!G143</f>
        <v>0</v>
      </c>
      <c r="J143" s="171">
        <f>'Hlavní činnost'!O143</f>
        <v>80000</v>
      </c>
      <c r="K143" s="172">
        <f>'Doplňková činnost'!X143</f>
        <v>0</v>
      </c>
      <c r="L143" s="171">
        <f>'Hlavní činnost'!W143</f>
        <v>40000</v>
      </c>
      <c r="M143" s="173">
        <f>'Doplňková činnost'!AN143</f>
        <v>0</v>
      </c>
      <c r="N143" s="174">
        <f>'Hlavní činnost'!AE143</f>
        <v>50000</v>
      </c>
      <c r="O143" s="183">
        <f>'Doplňková činnost'!BE143</f>
        <v>0</v>
      </c>
      <c r="P143" s="184">
        <f>'Hlavní činnost'!AN143</f>
        <v>14426</v>
      </c>
      <c r="Q143" s="184">
        <f>'Doplňková činnost'!BV143</f>
        <v>0</v>
      </c>
      <c r="R143" s="178">
        <f>'Hlavní činnost'!AO143</f>
        <v>50000</v>
      </c>
      <c r="S143" s="179">
        <f>'Doplňková činnost'!BW143</f>
        <v>0</v>
      </c>
      <c r="T143" s="180">
        <f>'Hlavní činnost'!AP143</f>
        <v>50000</v>
      </c>
      <c r="U143" s="181">
        <f>'Doplňková činnost'!BX143</f>
        <v>0</v>
      </c>
    </row>
    <row r="144" spans="2:21" ht="25.5" outlineLevel="1" x14ac:dyDescent="0.25">
      <c r="B144" s="895"/>
      <c r="C144" s="167" t="s">
        <v>163</v>
      </c>
      <c r="D144" s="167"/>
      <c r="E144" s="898"/>
      <c r="F144" s="152" t="s">
        <v>65</v>
      </c>
      <c r="G144" s="153" t="s">
        <v>64</v>
      </c>
      <c r="H144" s="169">
        <f>'Hlavní činnost'!G144</f>
        <v>0</v>
      </c>
      <c r="I144" s="170">
        <f>'Doplňková činnost'!G144</f>
        <v>0</v>
      </c>
      <c r="J144" s="171">
        <f>'Hlavní činnost'!O144</f>
        <v>0</v>
      </c>
      <c r="K144" s="172">
        <f>'Doplňková činnost'!X144</f>
        <v>0</v>
      </c>
      <c r="L144" s="171">
        <f>'Hlavní činnost'!W144</f>
        <v>0</v>
      </c>
      <c r="M144" s="173">
        <f>'Doplňková činnost'!AN144</f>
        <v>0</v>
      </c>
      <c r="N144" s="174">
        <f>'Hlavní činnost'!AE144</f>
        <v>0</v>
      </c>
      <c r="O144" s="183">
        <f>'Doplňková činnost'!BE144</f>
        <v>0</v>
      </c>
      <c r="P144" s="184">
        <f>'Hlavní činnost'!AN144</f>
        <v>0</v>
      </c>
      <c r="Q144" s="184">
        <f>'Doplňková činnost'!BV144</f>
        <v>0</v>
      </c>
      <c r="R144" s="178">
        <f>'Hlavní činnost'!AO144</f>
        <v>0</v>
      </c>
      <c r="S144" s="179">
        <f>'Doplňková činnost'!BW144</f>
        <v>0</v>
      </c>
      <c r="T144" s="180">
        <f>'Hlavní činnost'!AP144</f>
        <v>0</v>
      </c>
      <c r="U144" s="181">
        <f>'Doplňková činnost'!BX144</f>
        <v>0</v>
      </c>
    </row>
    <row r="145" spans="2:21" s="119" customFormat="1" ht="25.5" outlineLevel="1" x14ac:dyDescent="0.25">
      <c r="B145" s="895"/>
      <c r="C145" s="167" t="s">
        <v>164</v>
      </c>
      <c r="D145" s="167"/>
      <c r="E145" s="898"/>
      <c r="F145" s="152" t="s">
        <v>67</v>
      </c>
      <c r="G145" s="153" t="s">
        <v>66</v>
      </c>
      <c r="H145" s="169">
        <f>'Hlavní činnost'!G145</f>
        <v>0</v>
      </c>
      <c r="I145" s="170">
        <f>'Doplňková činnost'!G145</f>
        <v>0</v>
      </c>
      <c r="J145" s="193">
        <f>'Hlavní činnost'!O145</f>
        <v>0</v>
      </c>
      <c r="K145" s="194">
        <f>'Doplňková činnost'!X145</f>
        <v>0</v>
      </c>
      <c r="L145" s="193" t="str">
        <f>'Hlavní činnost'!W145</f>
        <v xml:space="preserve"> -</v>
      </c>
      <c r="M145" s="195" t="str">
        <f>'Doplňková činnost'!AN145</f>
        <v xml:space="preserve"> -</v>
      </c>
      <c r="N145" s="178" t="str">
        <f>'Hlavní činnost'!AE145</f>
        <v xml:space="preserve"> -</v>
      </c>
      <c r="O145" s="196" t="str">
        <f>'Doplňková činnost'!BE145</f>
        <v xml:space="preserve"> -</v>
      </c>
      <c r="P145" s="197">
        <f>'Hlavní činnost'!AN145</f>
        <v>0</v>
      </c>
      <c r="Q145" s="197">
        <f>'Doplňková činnost'!BV145</f>
        <v>0</v>
      </c>
      <c r="R145" s="178" t="str">
        <f>'Hlavní činnost'!AO145</f>
        <v xml:space="preserve"> -</v>
      </c>
      <c r="S145" s="179" t="str">
        <f>'Doplňková činnost'!BW145</f>
        <v xml:space="preserve"> -</v>
      </c>
      <c r="T145" s="180" t="str">
        <f>'Hlavní činnost'!AP145</f>
        <v xml:space="preserve"> -</v>
      </c>
      <c r="U145" s="181" t="str">
        <f>'Doplňková činnost'!BX145</f>
        <v xml:space="preserve"> -</v>
      </c>
    </row>
    <row r="146" spans="2:21" ht="15.75" customHeight="1" outlineLevel="1" x14ac:dyDescent="0.25">
      <c r="B146" s="896"/>
      <c r="C146" s="167" t="s">
        <v>23</v>
      </c>
      <c r="D146" s="167"/>
      <c r="E146" s="899"/>
      <c r="F146" s="152"/>
      <c r="G146" s="153"/>
      <c r="H146" s="169">
        <f>'Hlavní činnost'!G146</f>
        <v>0</v>
      </c>
      <c r="I146" s="170">
        <f>'Doplňková činnost'!G146</f>
        <v>0</v>
      </c>
      <c r="J146" s="171">
        <f>'Hlavní činnost'!O146</f>
        <v>0</v>
      </c>
      <c r="K146" s="172">
        <f>'Doplňková činnost'!X146</f>
        <v>0</v>
      </c>
      <c r="L146" s="171">
        <f>'Hlavní činnost'!W146</f>
        <v>0</v>
      </c>
      <c r="M146" s="173">
        <f>'Doplňková činnost'!AN146</f>
        <v>0</v>
      </c>
      <c r="N146" s="174">
        <f>'Hlavní činnost'!AE146</f>
        <v>0</v>
      </c>
      <c r="O146" s="183">
        <f>'Doplňková činnost'!BE146</f>
        <v>0</v>
      </c>
      <c r="P146" s="184">
        <f>'Hlavní činnost'!AN146</f>
        <v>0</v>
      </c>
      <c r="Q146" s="184">
        <f>'Doplňková činnost'!BV146</f>
        <v>0</v>
      </c>
      <c r="R146" s="178">
        <f>'Hlavní činnost'!AO146</f>
        <v>0</v>
      </c>
      <c r="S146" s="179">
        <f>'Doplňková činnost'!BW146</f>
        <v>0</v>
      </c>
      <c r="T146" s="180">
        <f>'Hlavní činnost'!AP146</f>
        <v>0</v>
      </c>
      <c r="U146" s="181">
        <f>'Doplňková činnost'!BX146</f>
        <v>0</v>
      </c>
    </row>
    <row r="147" spans="2:21" x14ac:dyDescent="0.25">
      <c r="B147" s="918" t="s">
        <v>8</v>
      </c>
      <c r="C147" s="919"/>
      <c r="D147" s="298"/>
      <c r="E147" s="4"/>
      <c r="F147" s="3"/>
      <c r="G147" s="55"/>
      <c r="H147" s="57">
        <f>'Hlavní činnost'!G147</f>
        <v>0</v>
      </c>
      <c r="I147" s="58">
        <f>'Doplňková činnost'!G147</f>
        <v>0</v>
      </c>
      <c r="J147" s="61">
        <f>'Hlavní činnost'!O147</f>
        <v>0</v>
      </c>
      <c r="K147" s="62">
        <f>'Doplňková činnost'!X147</f>
        <v>0</v>
      </c>
      <c r="L147" s="61">
        <f>'Hlavní činnost'!W147</f>
        <v>0</v>
      </c>
      <c r="M147" s="66">
        <f>'Doplňková činnost'!AN147</f>
        <v>0</v>
      </c>
      <c r="N147" s="65">
        <f>'Hlavní činnost'!AE147</f>
        <v>0</v>
      </c>
      <c r="O147" s="47">
        <f>'Doplňková činnost'!BE147</f>
        <v>0</v>
      </c>
      <c r="P147" s="25">
        <f>'Hlavní činnost'!AN147</f>
        <v>0</v>
      </c>
      <c r="Q147" s="25">
        <f>'Doplňková činnost'!BV147</f>
        <v>0</v>
      </c>
      <c r="R147" s="94">
        <f>'Hlavní činnost'!AO147</f>
        <v>0</v>
      </c>
      <c r="S147" s="95">
        <f>'Doplňková činnost'!BW147</f>
        <v>0</v>
      </c>
      <c r="T147" s="105">
        <f>'Hlavní činnost'!AP147</f>
        <v>0</v>
      </c>
      <c r="U147" s="106">
        <f>'Doplňková činnost'!BX147</f>
        <v>0</v>
      </c>
    </row>
    <row r="148" spans="2:21" x14ac:dyDescent="0.25">
      <c r="B148" s="870" t="s">
        <v>280</v>
      </c>
      <c r="C148" s="871"/>
      <c r="D148" s="182"/>
      <c r="E148" s="151" t="s">
        <v>241</v>
      </c>
      <c r="F148" s="198"/>
      <c r="G148" s="199"/>
      <c r="H148" s="154">
        <f>'Hlavní činnost'!G148</f>
        <v>0</v>
      </c>
      <c r="I148" s="155">
        <f>'Doplňková činnost'!G148</f>
        <v>0</v>
      </c>
      <c r="J148" s="156">
        <f>'Hlavní činnost'!O148</f>
        <v>0</v>
      </c>
      <c r="K148" s="157">
        <f>'Doplňková činnost'!X148</f>
        <v>0</v>
      </c>
      <c r="L148" s="156">
        <f>'Hlavní činnost'!W148</f>
        <v>0</v>
      </c>
      <c r="M148" s="158">
        <f>'Doplňková činnost'!AN148</f>
        <v>0</v>
      </c>
      <c r="N148" s="159">
        <f>'Hlavní činnost'!AE148</f>
        <v>0</v>
      </c>
      <c r="O148" s="185">
        <f>'Doplňková činnost'!BE148</f>
        <v>0</v>
      </c>
      <c r="P148" s="186">
        <f>'Hlavní činnost'!AN148</f>
        <v>0</v>
      </c>
      <c r="Q148" s="186">
        <f>'Doplňková činnost'!BV148</f>
        <v>0</v>
      </c>
      <c r="R148" s="163">
        <f>'Hlavní činnost'!AO148</f>
        <v>0</v>
      </c>
      <c r="S148" s="164">
        <f>'Doplňková činnost'!BW148</f>
        <v>0</v>
      </c>
      <c r="T148" s="165">
        <f>'Hlavní činnost'!AP148</f>
        <v>0</v>
      </c>
      <c r="U148" s="166">
        <f>'Doplňková činnost'!BX148</f>
        <v>0</v>
      </c>
    </row>
    <row r="149" spans="2:21" x14ac:dyDescent="0.25">
      <c r="B149" s="870" t="s">
        <v>281</v>
      </c>
      <c r="C149" s="871"/>
      <c r="D149" s="182"/>
      <c r="E149" s="151" t="s">
        <v>242</v>
      </c>
      <c r="F149" s="152"/>
      <c r="G149" s="153"/>
      <c r="H149" s="154">
        <f>'Hlavní činnost'!G149</f>
        <v>0</v>
      </c>
      <c r="I149" s="155">
        <f>'Doplňková činnost'!G149</f>
        <v>0</v>
      </c>
      <c r="J149" s="156">
        <f>'Hlavní činnost'!O149</f>
        <v>0</v>
      </c>
      <c r="K149" s="157">
        <f>'Doplňková činnost'!X149</f>
        <v>0</v>
      </c>
      <c r="L149" s="156">
        <f>'Hlavní činnost'!W149</f>
        <v>0</v>
      </c>
      <c r="M149" s="158">
        <f>'Doplňková činnost'!AN149</f>
        <v>0</v>
      </c>
      <c r="N149" s="159">
        <f>'Hlavní činnost'!AE149</f>
        <v>0</v>
      </c>
      <c r="O149" s="185">
        <f>'Doplňková činnost'!BE149</f>
        <v>0</v>
      </c>
      <c r="P149" s="186">
        <f>'Hlavní činnost'!AN149</f>
        <v>0</v>
      </c>
      <c r="Q149" s="186">
        <f>'Doplňková činnost'!BV149</f>
        <v>0</v>
      </c>
      <c r="R149" s="163">
        <f>'Hlavní činnost'!AO149</f>
        <v>0</v>
      </c>
      <c r="S149" s="164">
        <f>'Doplňková činnost'!BW149</f>
        <v>0</v>
      </c>
      <c r="T149" s="165">
        <f>'Hlavní činnost'!AP149</f>
        <v>0</v>
      </c>
      <c r="U149" s="166">
        <f>'Doplňková činnost'!BX149</f>
        <v>0</v>
      </c>
    </row>
    <row r="150" spans="2:21" ht="30.75" customHeight="1" x14ac:dyDescent="0.25">
      <c r="B150" s="916" t="s">
        <v>282</v>
      </c>
      <c r="C150" s="917"/>
      <c r="D150" s="192"/>
      <c r="E150" s="191" t="s">
        <v>243</v>
      </c>
      <c r="F150" s="152"/>
      <c r="G150" s="153"/>
      <c r="H150" s="154">
        <f>'Hlavní činnost'!G150</f>
        <v>0</v>
      </c>
      <c r="I150" s="155">
        <f>'Doplňková činnost'!G150</f>
        <v>0</v>
      </c>
      <c r="J150" s="156">
        <f>'Hlavní činnost'!O150</f>
        <v>0</v>
      </c>
      <c r="K150" s="157">
        <f>'Doplňková činnost'!X150</f>
        <v>0</v>
      </c>
      <c r="L150" s="156">
        <f>'Hlavní činnost'!W150</f>
        <v>0</v>
      </c>
      <c r="M150" s="158">
        <f>'Doplňková činnost'!AN150</f>
        <v>0</v>
      </c>
      <c r="N150" s="159">
        <f>'Hlavní činnost'!AE150</f>
        <v>0</v>
      </c>
      <c r="O150" s="185">
        <f>'Doplňková činnost'!BE150</f>
        <v>0</v>
      </c>
      <c r="P150" s="186">
        <f>'Hlavní činnost'!AN150</f>
        <v>0</v>
      </c>
      <c r="Q150" s="186">
        <f>'Doplňková činnost'!BV150</f>
        <v>0</v>
      </c>
      <c r="R150" s="163">
        <f>'Hlavní činnost'!AO150</f>
        <v>0</v>
      </c>
      <c r="S150" s="164">
        <f>'Doplňková činnost'!BW150</f>
        <v>0</v>
      </c>
      <c r="T150" s="165">
        <f>'Hlavní činnost'!AP150</f>
        <v>0</v>
      </c>
      <c r="U150" s="166">
        <f>'Doplňková činnost'!BX150</f>
        <v>0</v>
      </c>
    </row>
    <row r="151" spans="2:21" x14ac:dyDescent="0.25">
      <c r="B151" s="925" t="s">
        <v>9</v>
      </c>
      <c r="C151" s="926"/>
      <c r="D151" s="309"/>
      <c r="E151" s="4"/>
      <c r="F151" s="1"/>
      <c r="G151" s="54"/>
      <c r="H151" s="57">
        <f>'Hlavní činnost'!G151</f>
        <v>0</v>
      </c>
      <c r="I151" s="58">
        <f>'Doplňková činnost'!G151</f>
        <v>0</v>
      </c>
      <c r="J151" s="61">
        <f>'Hlavní činnost'!O151</f>
        <v>0</v>
      </c>
      <c r="K151" s="62">
        <f>'Doplňková činnost'!X151</f>
        <v>0</v>
      </c>
      <c r="L151" s="61">
        <f>'Hlavní činnost'!W151</f>
        <v>0</v>
      </c>
      <c r="M151" s="66">
        <f>'Doplňková činnost'!AN151</f>
        <v>0</v>
      </c>
      <c r="N151" s="65">
        <f>'Hlavní činnost'!AE151</f>
        <v>0</v>
      </c>
      <c r="O151" s="47">
        <f>'Doplňková činnost'!BE151</f>
        <v>0</v>
      </c>
      <c r="P151" s="25">
        <f>'Hlavní činnost'!AN151</f>
        <v>0</v>
      </c>
      <c r="Q151" s="25">
        <f>'Doplňková činnost'!BV151</f>
        <v>0</v>
      </c>
      <c r="R151" s="94">
        <f>'Hlavní činnost'!AO151</f>
        <v>0</v>
      </c>
      <c r="S151" s="95">
        <f>'Doplňková činnost'!BW151</f>
        <v>0</v>
      </c>
      <c r="T151" s="105">
        <f>'Hlavní činnost'!AP151</f>
        <v>0</v>
      </c>
      <c r="U151" s="106">
        <f>'Doplňková činnost'!BX151</f>
        <v>0</v>
      </c>
    </row>
    <row r="152" spans="2:21" x14ac:dyDescent="0.25">
      <c r="B152" s="916" t="s">
        <v>283</v>
      </c>
      <c r="C152" s="917"/>
      <c r="D152" s="192"/>
      <c r="E152" s="151" t="s">
        <v>244</v>
      </c>
      <c r="F152" s="152"/>
      <c r="G152" s="153"/>
      <c r="H152" s="154">
        <f>'Hlavní činnost'!G152</f>
        <v>0</v>
      </c>
      <c r="I152" s="155">
        <f>'Doplňková činnost'!G152</f>
        <v>0</v>
      </c>
      <c r="J152" s="156">
        <f>'Hlavní činnost'!O152</f>
        <v>0</v>
      </c>
      <c r="K152" s="157">
        <f>'Doplňková činnost'!X152</f>
        <v>0</v>
      </c>
      <c r="L152" s="156">
        <f>'Hlavní činnost'!W152</f>
        <v>0</v>
      </c>
      <c r="M152" s="158">
        <f>'Doplňková činnost'!AN152</f>
        <v>0</v>
      </c>
      <c r="N152" s="159">
        <f>'Hlavní činnost'!AE152</f>
        <v>0</v>
      </c>
      <c r="O152" s="185">
        <f>'Doplňková činnost'!BE152</f>
        <v>0</v>
      </c>
      <c r="P152" s="186">
        <f>'Hlavní činnost'!AN152</f>
        <v>0</v>
      </c>
      <c r="Q152" s="186">
        <f>'Doplňková činnost'!BV152</f>
        <v>0</v>
      </c>
      <c r="R152" s="163">
        <f>'Hlavní činnost'!AO152</f>
        <v>0</v>
      </c>
      <c r="S152" s="164">
        <f>'Doplňková činnost'!BW152</f>
        <v>0</v>
      </c>
      <c r="T152" s="165">
        <f>'Hlavní činnost'!AP152</f>
        <v>0</v>
      </c>
      <c r="U152" s="166">
        <f>'Doplňková činnost'!BX152</f>
        <v>0</v>
      </c>
    </row>
    <row r="153" spans="2:21" x14ac:dyDescent="0.25">
      <c r="B153" s="918" t="s">
        <v>10</v>
      </c>
      <c r="C153" s="919"/>
      <c r="D153" s="298"/>
      <c r="E153" s="4"/>
      <c r="F153" s="3"/>
      <c r="G153" s="55"/>
      <c r="H153" s="57">
        <f>'Hlavní činnost'!G153</f>
        <v>0</v>
      </c>
      <c r="I153" s="58">
        <f>'Doplňková činnost'!G153</f>
        <v>0</v>
      </c>
      <c r="J153" s="61">
        <f>'Hlavní činnost'!O153</f>
        <v>0</v>
      </c>
      <c r="K153" s="62">
        <f>'Doplňková činnost'!X153</f>
        <v>0</v>
      </c>
      <c r="L153" s="61">
        <f>'Hlavní činnost'!W153</f>
        <v>0</v>
      </c>
      <c r="M153" s="66">
        <f>'Doplňková činnost'!AN153</f>
        <v>0</v>
      </c>
      <c r="N153" s="65">
        <f>'Hlavní činnost'!AE153</f>
        <v>0</v>
      </c>
      <c r="O153" s="47">
        <f>'Doplňková činnost'!BE153</f>
        <v>0</v>
      </c>
      <c r="P153" s="25">
        <f>'Hlavní činnost'!AN153</f>
        <v>0</v>
      </c>
      <c r="Q153" s="25">
        <f>'Doplňková činnost'!BV153</f>
        <v>0</v>
      </c>
      <c r="R153" s="94">
        <f>'Hlavní činnost'!AO153</f>
        <v>0</v>
      </c>
      <c r="S153" s="95">
        <f>'Doplňková činnost'!BW153</f>
        <v>0</v>
      </c>
      <c r="T153" s="105">
        <f>'Hlavní činnost'!AP153</f>
        <v>0</v>
      </c>
      <c r="U153" s="106">
        <f>'Doplňková činnost'!BX153</f>
        <v>0</v>
      </c>
    </row>
    <row r="154" spans="2:21" x14ac:dyDescent="0.25">
      <c r="B154" s="870" t="s">
        <v>284</v>
      </c>
      <c r="C154" s="871"/>
      <c r="D154" s="182"/>
      <c r="E154" s="151" t="s">
        <v>245</v>
      </c>
      <c r="F154" s="152"/>
      <c r="G154" s="153"/>
      <c r="H154" s="154">
        <f>'Hlavní činnost'!G154</f>
        <v>0</v>
      </c>
      <c r="I154" s="155">
        <f>'Doplňková činnost'!G154</f>
        <v>0</v>
      </c>
      <c r="J154" s="156">
        <f>'Hlavní činnost'!O154</f>
        <v>0</v>
      </c>
      <c r="K154" s="157">
        <f>'Doplňková činnost'!X154</f>
        <v>0</v>
      </c>
      <c r="L154" s="156">
        <f>'Hlavní činnost'!W154</f>
        <v>0</v>
      </c>
      <c r="M154" s="158">
        <f>'Doplňková činnost'!AN154</f>
        <v>0</v>
      </c>
      <c r="N154" s="159">
        <f>'Hlavní činnost'!AE154</f>
        <v>0</v>
      </c>
      <c r="O154" s="185">
        <f>'Doplňková činnost'!BE154</f>
        <v>0</v>
      </c>
      <c r="P154" s="186">
        <f>'Hlavní činnost'!AN154</f>
        <v>0</v>
      </c>
      <c r="Q154" s="186">
        <f>'Doplňková činnost'!BV154</f>
        <v>0</v>
      </c>
      <c r="R154" s="163">
        <f>'Hlavní činnost'!AO154</f>
        <v>0</v>
      </c>
      <c r="S154" s="164">
        <f>'Doplňková činnost'!BW154</f>
        <v>0</v>
      </c>
      <c r="T154" s="165">
        <f>'Hlavní činnost'!AP154</f>
        <v>0</v>
      </c>
      <c r="U154" s="166">
        <f>'Doplňková činnost'!BX154</f>
        <v>0</v>
      </c>
    </row>
    <row r="155" spans="2:21" ht="15.75" thickBot="1" x14ac:dyDescent="0.3">
      <c r="B155" s="927" t="s">
        <v>285</v>
      </c>
      <c r="C155" s="928"/>
      <c r="D155" s="200"/>
      <c r="E155" s="201" t="s">
        <v>246</v>
      </c>
      <c r="F155" s="202"/>
      <c r="G155" s="203"/>
      <c r="H155" s="204">
        <f>'Hlavní činnost'!G155</f>
        <v>0</v>
      </c>
      <c r="I155" s="205">
        <f>'Doplňková činnost'!G155</f>
        <v>0</v>
      </c>
      <c r="J155" s="206">
        <f>'Hlavní činnost'!O155</f>
        <v>0</v>
      </c>
      <c r="K155" s="207">
        <f>'Doplňková činnost'!X155</f>
        <v>0</v>
      </c>
      <c r="L155" s="206">
        <f>'Hlavní činnost'!W155</f>
        <v>0</v>
      </c>
      <c r="M155" s="207">
        <f>'Doplňková činnost'!AN155</f>
        <v>0</v>
      </c>
      <c r="N155" s="208">
        <f>'Hlavní činnost'!AE155</f>
        <v>0</v>
      </c>
      <c r="O155" s="209">
        <f>'Doplňková činnost'!BE155</f>
        <v>0</v>
      </c>
      <c r="P155" s="210">
        <f>'Hlavní činnost'!AN155</f>
        <v>0</v>
      </c>
      <c r="Q155" s="210">
        <f>'Doplňková činnost'!BV155</f>
        <v>0</v>
      </c>
      <c r="R155" s="211">
        <f>'Hlavní činnost'!AO155</f>
        <v>0</v>
      </c>
      <c r="S155" s="212">
        <f>'Doplňková činnost'!BW155</f>
        <v>0</v>
      </c>
      <c r="T155" s="213">
        <f>'Hlavní činnost'!AP155</f>
        <v>0</v>
      </c>
      <c r="U155" s="214">
        <f>'Doplňková činnost'!BX155</f>
        <v>0</v>
      </c>
    </row>
    <row r="156" spans="2:21" ht="9.9499999999999993" customHeight="1" thickTop="1" thickBot="1" x14ac:dyDescent="0.3">
      <c r="B156" s="5"/>
      <c r="C156" s="6"/>
      <c r="D156" s="6"/>
      <c r="E156" s="7"/>
      <c r="F156" s="8"/>
      <c r="G156" s="11"/>
      <c r="H156" s="59"/>
      <c r="I156" s="60"/>
      <c r="J156" s="63"/>
      <c r="K156" s="64"/>
      <c r="L156" s="63"/>
      <c r="M156" s="64"/>
      <c r="N156" s="41"/>
      <c r="O156" s="48"/>
      <c r="P156" s="43"/>
      <c r="Q156" s="43"/>
      <c r="R156" s="96"/>
      <c r="S156" s="97"/>
      <c r="T156" s="107"/>
      <c r="U156" s="108"/>
    </row>
    <row r="157" spans="2:21" ht="16.5" thickTop="1" x14ac:dyDescent="0.25">
      <c r="B157" s="1013" t="s">
        <v>11</v>
      </c>
      <c r="C157" s="1014"/>
      <c r="D157" s="324"/>
      <c r="E157" s="325"/>
      <c r="F157" s="326"/>
      <c r="G157" s="327"/>
      <c r="H157" s="328">
        <f>'Hlavní činnost'!G157</f>
        <v>92580330.060000002</v>
      </c>
      <c r="I157" s="329">
        <f>'Doplňková činnost'!G157</f>
        <v>443975</v>
      </c>
      <c r="J157" s="330">
        <f>'Hlavní činnost'!O157</f>
        <v>90064000</v>
      </c>
      <c r="K157" s="331">
        <f>'Doplňková činnost'!X157</f>
        <v>419000</v>
      </c>
      <c r="L157" s="330">
        <f>'Hlavní činnost'!W157</f>
        <v>88216300</v>
      </c>
      <c r="M157" s="331">
        <f>'Doplňková činnost'!AN157</f>
        <v>419000</v>
      </c>
      <c r="N157" s="332">
        <f>'Hlavní činnost'!AE157</f>
        <v>128772000</v>
      </c>
      <c r="O157" s="333">
        <f>'Doplňková činnost'!BE157</f>
        <v>604000</v>
      </c>
      <c r="P157" s="334">
        <f>'Hlavní činnost'!AN157</f>
        <v>36191669.939999998</v>
      </c>
      <c r="Q157" s="334">
        <f>'Doplňková činnost'!BV157</f>
        <v>160025</v>
      </c>
      <c r="R157" s="335">
        <f>'Hlavní činnost'!AO157</f>
        <v>128728000</v>
      </c>
      <c r="S157" s="336">
        <f>'Doplňková činnost'!BW157</f>
        <v>604000</v>
      </c>
      <c r="T157" s="337">
        <f>'Hlavní činnost'!AP157</f>
        <v>128606000</v>
      </c>
      <c r="U157" s="338">
        <f>'Doplňková činnost'!BX157</f>
        <v>604000</v>
      </c>
    </row>
    <row r="158" spans="2:21" x14ac:dyDescent="0.25">
      <c r="B158" s="931" t="s">
        <v>12</v>
      </c>
      <c r="C158" s="932"/>
      <c r="D158" s="126"/>
      <c r="E158" s="4"/>
      <c r="F158" s="1"/>
      <c r="G158" s="54"/>
      <c r="H158" s="57">
        <f>'Hlavní činnost'!G158</f>
        <v>28886848.25</v>
      </c>
      <c r="I158" s="58">
        <f>'Doplňková činnost'!G158</f>
        <v>443975</v>
      </c>
      <c r="J158" s="61">
        <f>'Hlavní činnost'!O158</f>
        <v>33160000</v>
      </c>
      <c r="K158" s="62">
        <f>'Doplňková činnost'!X158</f>
        <v>419000</v>
      </c>
      <c r="L158" s="61">
        <f>'Hlavní činnost'!W158</f>
        <v>32436000</v>
      </c>
      <c r="M158" s="66">
        <f>'Doplňková činnost'!AN158</f>
        <v>419000</v>
      </c>
      <c r="N158" s="65">
        <f>'Hlavní činnost'!AE158</f>
        <v>37002000</v>
      </c>
      <c r="O158" s="47">
        <f>'Doplňková činnost'!BE158</f>
        <v>604000</v>
      </c>
      <c r="P158" s="25">
        <f>'Hlavní činnost'!AN158</f>
        <v>8115151.75</v>
      </c>
      <c r="Q158" s="25">
        <f>'Doplňková činnost'!BV158</f>
        <v>160025</v>
      </c>
      <c r="R158" s="94">
        <f>'Hlavní činnost'!AO158</f>
        <v>37002000</v>
      </c>
      <c r="S158" s="95">
        <f>'Doplňková činnost'!BW158</f>
        <v>604000</v>
      </c>
      <c r="T158" s="105">
        <f>'Hlavní činnost'!AP158</f>
        <v>37002000</v>
      </c>
      <c r="U158" s="106">
        <f>'Doplňková činnost'!BX158</f>
        <v>604000</v>
      </c>
    </row>
    <row r="159" spans="2:21" x14ac:dyDescent="0.25">
      <c r="B159" s="933" t="s">
        <v>286</v>
      </c>
      <c r="C159" s="934"/>
      <c r="D159" s="215"/>
      <c r="E159" s="151" t="s">
        <v>247</v>
      </c>
      <c r="F159" s="152"/>
      <c r="G159" s="153"/>
      <c r="H159" s="154">
        <f>'Hlavní činnost'!G159</f>
        <v>0</v>
      </c>
      <c r="I159" s="155">
        <f>'Doplňková činnost'!G159</f>
        <v>0</v>
      </c>
      <c r="J159" s="156">
        <f>'Hlavní činnost'!O159</f>
        <v>0</v>
      </c>
      <c r="K159" s="157">
        <f>'Doplňková činnost'!X159</f>
        <v>0</v>
      </c>
      <c r="L159" s="156">
        <f>'Hlavní činnost'!W159</f>
        <v>0</v>
      </c>
      <c r="M159" s="158">
        <f>'Doplňková činnost'!AN159</f>
        <v>0</v>
      </c>
      <c r="N159" s="159">
        <f>'Hlavní činnost'!AE159</f>
        <v>0</v>
      </c>
      <c r="O159" s="185">
        <f>'Doplňková činnost'!BE159</f>
        <v>0</v>
      </c>
      <c r="P159" s="186">
        <f>'Hlavní činnost'!AN159</f>
        <v>0</v>
      </c>
      <c r="Q159" s="186">
        <f>'Doplňková činnost'!BV159</f>
        <v>0</v>
      </c>
      <c r="R159" s="163">
        <f>'Hlavní činnost'!AO159</f>
        <v>0</v>
      </c>
      <c r="S159" s="164">
        <f>'Doplňková činnost'!BW159</f>
        <v>0</v>
      </c>
      <c r="T159" s="165">
        <f>'Hlavní činnost'!AP159</f>
        <v>0</v>
      </c>
      <c r="U159" s="166">
        <f>'Doplňková činnost'!BX159</f>
        <v>0</v>
      </c>
    </row>
    <row r="160" spans="2:21" x14ac:dyDescent="0.25">
      <c r="B160" s="933" t="s">
        <v>287</v>
      </c>
      <c r="C160" s="934"/>
      <c r="D160" s="215"/>
      <c r="E160" s="151" t="s">
        <v>248</v>
      </c>
      <c r="F160" s="152"/>
      <c r="G160" s="153"/>
      <c r="H160" s="154">
        <f>'Hlavní činnost'!G160</f>
        <v>28663090.48</v>
      </c>
      <c r="I160" s="155">
        <f>'Doplňková činnost'!G160</f>
        <v>424275</v>
      </c>
      <c r="J160" s="156">
        <f>'Hlavní činnost'!O160</f>
        <v>33108000</v>
      </c>
      <c r="K160" s="157">
        <f>'Doplňková činnost'!X160</f>
        <v>390000</v>
      </c>
      <c r="L160" s="156">
        <f>'Hlavní činnost'!W160</f>
        <v>32354000</v>
      </c>
      <c r="M160" s="158">
        <f>'Doplňková činnost'!AN160</f>
        <v>390000</v>
      </c>
      <c r="N160" s="159">
        <f>'Hlavní činnost'!AE160</f>
        <v>36950000</v>
      </c>
      <c r="O160" s="185">
        <f>'Doplňková činnost'!BE160</f>
        <v>570000</v>
      </c>
      <c r="P160" s="186">
        <f>'Hlavní činnost'!AN160</f>
        <v>8286909.5199999996</v>
      </c>
      <c r="Q160" s="186">
        <f>'Doplňková činnost'!BV160</f>
        <v>145725</v>
      </c>
      <c r="R160" s="163">
        <f>'Hlavní činnost'!AO160</f>
        <v>36950000</v>
      </c>
      <c r="S160" s="164">
        <f>'Doplňková činnost'!BW160</f>
        <v>570000</v>
      </c>
      <c r="T160" s="165">
        <f>'Hlavní činnost'!AP160</f>
        <v>36950000</v>
      </c>
      <c r="U160" s="166">
        <f>'Doplňková činnost'!BX160</f>
        <v>570000</v>
      </c>
    </row>
    <row r="161" spans="2:21" outlineLevel="1" x14ac:dyDescent="0.25">
      <c r="B161" s="906" t="s">
        <v>5</v>
      </c>
      <c r="C161" s="167" t="s">
        <v>288</v>
      </c>
      <c r="D161" s="167"/>
      <c r="E161" s="897" t="s">
        <v>248</v>
      </c>
      <c r="F161" s="152" t="s">
        <v>55</v>
      </c>
      <c r="G161" s="153" t="s">
        <v>56</v>
      </c>
      <c r="H161" s="169">
        <f>'Hlavní činnost'!G161</f>
        <v>13565904</v>
      </c>
      <c r="I161" s="170">
        <f>'Doplňková činnost'!G161</f>
        <v>0</v>
      </c>
      <c r="J161" s="171">
        <f>'Hlavní činnost'!O161</f>
        <v>18073000</v>
      </c>
      <c r="K161" s="172">
        <f>'Doplňková činnost'!X161</f>
        <v>0</v>
      </c>
      <c r="L161" s="171">
        <f>'Hlavní činnost'!W161</f>
        <v>15500000</v>
      </c>
      <c r="M161" s="173">
        <f>'Doplňková činnost'!AN161</f>
        <v>0</v>
      </c>
      <c r="N161" s="174">
        <f>'Hlavní činnost'!AE161</f>
        <v>18500000</v>
      </c>
      <c r="O161" s="183">
        <f>'Doplňková činnost'!BE161</f>
        <v>0</v>
      </c>
      <c r="P161" s="184">
        <f>'Hlavní činnost'!AN161</f>
        <v>4934096</v>
      </c>
      <c r="Q161" s="184">
        <f>'Doplňková činnost'!BV161</f>
        <v>0</v>
      </c>
      <c r="R161" s="178">
        <f>'Hlavní činnost'!AO161</f>
        <v>18500000</v>
      </c>
      <c r="S161" s="179">
        <f>'Doplňková činnost'!BW161</f>
        <v>0</v>
      </c>
      <c r="T161" s="180">
        <f>'Hlavní činnost'!AP161</f>
        <v>18500000</v>
      </c>
      <c r="U161" s="181">
        <f>'Doplňková činnost'!BX161</f>
        <v>0</v>
      </c>
    </row>
    <row r="162" spans="2:21" outlineLevel="1" x14ac:dyDescent="0.25">
      <c r="B162" s="907"/>
      <c r="C162" s="167" t="s">
        <v>165</v>
      </c>
      <c r="D162" s="167"/>
      <c r="E162" s="898"/>
      <c r="F162" s="152" t="s">
        <v>81</v>
      </c>
      <c r="G162" s="153" t="s">
        <v>78</v>
      </c>
      <c r="H162" s="169">
        <f>'Hlavní činnost'!G162</f>
        <v>686979</v>
      </c>
      <c r="I162" s="170">
        <f>'Doplňková činnost'!G162</f>
        <v>0</v>
      </c>
      <c r="J162" s="171">
        <f>'Hlavní činnost'!O162</f>
        <v>750000</v>
      </c>
      <c r="K162" s="172">
        <f>'Doplňková činnost'!X162</f>
        <v>0</v>
      </c>
      <c r="L162" s="171">
        <f>'Hlavní činnost'!W162</f>
        <v>800000</v>
      </c>
      <c r="M162" s="173">
        <f>'Doplňková činnost'!AN162</f>
        <v>0</v>
      </c>
      <c r="N162" s="174">
        <f>'Hlavní činnost'!AE162</f>
        <v>800000</v>
      </c>
      <c r="O162" s="183">
        <f>'Doplňková činnost'!BE162</f>
        <v>0</v>
      </c>
      <c r="P162" s="184">
        <f>'Hlavní činnost'!AN162</f>
        <v>113021</v>
      </c>
      <c r="Q162" s="184">
        <f>'Doplňková činnost'!BV162</f>
        <v>0</v>
      </c>
      <c r="R162" s="178">
        <f>'Hlavní činnost'!AO162</f>
        <v>800000</v>
      </c>
      <c r="S162" s="179">
        <f>'Doplňková činnost'!BW162</f>
        <v>0</v>
      </c>
      <c r="T162" s="180">
        <f>'Hlavní činnost'!AP162</f>
        <v>800000</v>
      </c>
      <c r="U162" s="181">
        <f>'Doplňková činnost'!BX162</f>
        <v>0</v>
      </c>
    </row>
    <row r="163" spans="2:21" outlineLevel="1" x14ac:dyDescent="0.25">
      <c r="B163" s="907"/>
      <c r="C163" s="167" t="s">
        <v>166</v>
      </c>
      <c r="D163" s="167"/>
      <c r="E163" s="898"/>
      <c r="F163" s="152" t="s">
        <v>83</v>
      </c>
      <c r="G163" s="153" t="s">
        <v>80</v>
      </c>
      <c r="H163" s="169">
        <f>'Hlavní činnost'!G163</f>
        <v>0</v>
      </c>
      <c r="I163" s="170">
        <f>'Doplňková činnost'!G163</f>
        <v>424275</v>
      </c>
      <c r="J163" s="171">
        <f>'Hlavní činnost'!O163</f>
        <v>0</v>
      </c>
      <c r="K163" s="172">
        <f>'Doplňková činnost'!X163</f>
        <v>390000</v>
      </c>
      <c r="L163" s="171">
        <f>'Hlavní činnost'!W163</f>
        <v>0</v>
      </c>
      <c r="M163" s="173">
        <f>'Doplňková činnost'!AN163</f>
        <v>390000</v>
      </c>
      <c r="N163" s="174">
        <f>'Hlavní činnost'!AE163</f>
        <v>0</v>
      </c>
      <c r="O163" s="183">
        <f>'Doplňková činnost'!BE163</f>
        <v>570000</v>
      </c>
      <c r="P163" s="184">
        <f>'Hlavní činnost'!AN163</f>
        <v>0</v>
      </c>
      <c r="Q163" s="184">
        <f>'Doplňková činnost'!BV163</f>
        <v>145725</v>
      </c>
      <c r="R163" s="178">
        <f>'Hlavní činnost'!AO163</f>
        <v>0</v>
      </c>
      <c r="S163" s="179">
        <f>'Doplňková činnost'!BW163</f>
        <v>570000</v>
      </c>
      <c r="T163" s="180">
        <f>'Hlavní činnost'!AP163</f>
        <v>0</v>
      </c>
      <c r="U163" s="181">
        <f>'Doplňková činnost'!BX163</f>
        <v>570000</v>
      </c>
    </row>
    <row r="164" spans="2:21" outlineLevel="1" x14ac:dyDescent="0.25">
      <c r="B164" s="907"/>
      <c r="C164" s="167" t="s">
        <v>167</v>
      </c>
      <c r="D164" s="167"/>
      <c r="E164" s="898"/>
      <c r="F164" s="152" t="s">
        <v>85</v>
      </c>
      <c r="G164" s="153" t="s">
        <v>82</v>
      </c>
      <c r="H164" s="169">
        <f>'Hlavní činnost'!G164</f>
        <v>7990101</v>
      </c>
      <c r="I164" s="170">
        <f>'Doplňková činnost'!G164</f>
        <v>0</v>
      </c>
      <c r="J164" s="171">
        <f>'Hlavní činnost'!O164</f>
        <v>8055000</v>
      </c>
      <c r="K164" s="172">
        <f>'Doplňková činnost'!X164</f>
        <v>0</v>
      </c>
      <c r="L164" s="171">
        <f>'Hlavní činnost'!W164</f>
        <v>9300000</v>
      </c>
      <c r="M164" s="173">
        <f>'Doplňková činnost'!AN164</f>
        <v>0</v>
      </c>
      <c r="N164" s="174">
        <f>'Hlavní činnost'!AE164</f>
        <v>9550000</v>
      </c>
      <c r="O164" s="183">
        <f>'Doplňková činnost'!BE164</f>
        <v>0</v>
      </c>
      <c r="P164" s="184">
        <f>'Hlavní činnost'!AN164</f>
        <v>1559899</v>
      </c>
      <c r="Q164" s="184">
        <f>'Doplňková činnost'!BV164</f>
        <v>0</v>
      </c>
      <c r="R164" s="178">
        <f>'Hlavní činnost'!AO164</f>
        <v>9550000</v>
      </c>
      <c r="S164" s="179">
        <f>'Doplňková činnost'!BW164</f>
        <v>0</v>
      </c>
      <c r="T164" s="180">
        <f>'Hlavní činnost'!AP164</f>
        <v>9550000</v>
      </c>
      <c r="U164" s="181">
        <f>'Doplňková činnost'!BX164</f>
        <v>0</v>
      </c>
    </row>
    <row r="165" spans="2:21" outlineLevel="1" x14ac:dyDescent="0.25">
      <c r="B165" s="907"/>
      <c r="C165" s="167" t="s">
        <v>168</v>
      </c>
      <c r="D165" s="167"/>
      <c r="E165" s="898"/>
      <c r="F165" s="152" t="s">
        <v>87</v>
      </c>
      <c r="G165" s="153" t="s">
        <v>84</v>
      </c>
      <c r="H165" s="169">
        <f>'Hlavní činnost'!G165</f>
        <v>0</v>
      </c>
      <c r="I165" s="170">
        <f>'Doplňková činnost'!G165</f>
        <v>0</v>
      </c>
      <c r="J165" s="171">
        <f>'Hlavní činnost'!O165</f>
        <v>0</v>
      </c>
      <c r="K165" s="172">
        <f>'Doplňková činnost'!X165</f>
        <v>0</v>
      </c>
      <c r="L165" s="171">
        <f>'Hlavní činnost'!W165</f>
        <v>0</v>
      </c>
      <c r="M165" s="173">
        <f>'Doplňková činnost'!AN165</f>
        <v>0</v>
      </c>
      <c r="N165" s="174">
        <f>'Hlavní činnost'!AE165</f>
        <v>0</v>
      </c>
      <c r="O165" s="183">
        <f>'Doplňková činnost'!BE165</f>
        <v>0</v>
      </c>
      <c r="P165" s="184">
        <f>'Hlavní činnost'!AN165</f>
        <v>0</v>
      </c>
      <c r="Q165" s="184">
        <f>'Doplňková činnost'!BV165</f>
        <v>0</v>
      </c>
      <c r="R165" s="178">
        <f>'Hlavní činnost'!AO165</f>
        <v>0</v>
      </c>
      <c r="S165" s="179">
        <f>'Doplňková činnost'!BW165</f>
        <v>0</v>
      </c>
      <c r="T165" s="180">
        <f>'Hlavní činnost'!AP165</f>
        <v>0</v>
      </c>
      <c r="U165" s="181">
        <f>'Doplňková činnost'!BX165</f>
        <v>0</v>
      </c>
    </row>
    <row r="166" spans="2:21" outlineLevel="1" x14ac:dyDescent="0.25">
      <c r="B166" s="907"/>
      <c r="C166" s="167" t="s">
        <v>169</v>
      </c>
      <c r="D166" s="167"/>
      <c r="E166" s="898"/>
      <c r="F166" s="152" t="s">
        <v>89</v>
      </c>
      <c r="G166" s="153" t="s">
        <v>86</v>
      </c>
      <c r="H166" s="169">
        <f>'Hlavní činnost'!G166</f>
        <v>0</v>
      </c>
      <c r="I166" s="170">
        <f>'Doplňková činnost'!G166</f>
        <v>0</v>
      </c>
      <c r="J166" s="171">
        <f>'Hlavní činnost'!O166</f>
        <v>0</v>
      </c>
      <c r="K166" s="172">
        <f>'Doplňková činnost'!X166</f>
        <v>0</v>
      </c>
      <c r="L166" s="171">
        <f>'Hlavní činnost'!W166</f>
        <v>0</v>
      </c>
      <c r="M166" s="173">
        <f>'Doplňková činnost'!AN166</f>
        <v>0</v>
      </c>
      <c r="N166" s="174">
        <f>'Hlavní činnost'!AE166</f>
        <v>0</v>
      </c>
      <c r="O166" s="183">
        <f>'Doplňková činnost'!BE166</f>
        <v>0</v>
      </c>
      <c r="P166" s="184">
        <f>'Hlavní činnost'!AN166</f>
        <v>0</v>
      </c>
      <c r="Q166" s="184">
        <f>'Doplňková činnost'!BV166</f>
        <v>0</v>
      </c>
      <c r="R166" s="178">
        <f>'Hlavní činnost'!AO166</f>
        <v>0</v>
      </c>
      <c r="S166" s="179">
        <f>'Doplňková činnost'!BW166</f>
        <v>0</v>
      </c>
      <c r="T166" s="180">
        <f>'Hlavní činnost'!AP166</f>
        <v>0</v>
      </c>
      <c r="U166" s="181">
        <f>'Doplňková činnost'!BX166</f>
        <v>0</v>
      </c>
    </row>
    <row r="167" spans="2:21" ht="25.5" outlineLevel="1" x14ac:dyDescent="0.25">
      <c r="B167" s="907"/>
      <c r="C167" s="167" t="s">
        <v>170</v>
      </c>
      <c r="D167" s="167"/>
      <c r="E167" s="898"/>
      <c r="F167" s="152" t="s">
        <v>91</v>
      </c>
      <c r="G167" s="153" t="s">
        <v>88</v>
      </c>
      <c r="H167" s="169">
        <f>'Hlavní činnost'!G167</f>
        <v>0</v>
      </c>
      <c r="I167" s="170">
        <f>'Doplňková činnost'!G167</f>
        <v>0</v>
      </c>
      <c r="J167" s="171">
        <f>'Hlavní činnost'!O167</f>
        <v>0</v>
      </c>
      <c r="K167" s="172">
        <f>'Doplňková činnost'!X167</f>
        <v>0</v>
      </c>
      <c r="L167" s="171">
        <f>'Hlavní činnost'!W167</f>
        <v>0</v>
      </c>
      <c r="M167" s="173">
        <f>'Doplňková činnost'!AN167</f>
        <v>0</v>
      </c>
      <c r="N167" s="174">
        <f>'Hlavní činnost'!AE167</f>
        <v>0</v>
      </c>
      <c r="O167" s="183">
        <f>'Doplňková činnost'!BE167</f>
        <v>0</v>
      </c>
      <c r="P167" s="184">
        <f>'Hlavní činnost'!AN167</f>
        <v>0</v>
      </c>
      <c r="Q167" s="184">
        <f>'Doplňková činnost'!BV167</f>
        <v>0</v>
      </c>
      <c r="R167" s="178">
        <f>'Hlavní činnost'!AO167</f>
        <v>0</v>
      </c>
      <c r="S167" s="179">
        <f>'Doplňková činnost'!BW167</f>
        <v>0</v>
      </c>
      <c r="T167" s="180">
        <f>'Hlavní činnost'!AP167</f>
        <v>0</v>
      </c>
      <c r="U167" s="181">
        <f>'Doplňková činnost'!BX167</f>
        <v>0</v>
      </c>
    </row>
    <row r="168" spans="2:21" outlineLevel="1" x14ac:dyDescent="0.25">
      <c r="B168" s="907"/>
      <c r="C168" s="167" t="s">
        <v>289</v>
      </c>
      <c r="D168" s="167"/>
      <c r="E168" s="898"/>
      <c r="F168" s="152" t="s">
        <v>93</v>
      </c>
      <c r="G168" s="153" t="s">
        <v>90</v>
      </c>
      <c r="H168" s="169">
        <f>'Hlavní činnost'!G168</f>
        <v>692306</v>
      </c>
      <c r="I168" s="170">
        <f>'Doplňková činnost'!G168</f>
        <v>0</v>
      </c>
      <c r="J168" s="171">
        <f>'Hlavní činnost'!O168</f>
        <v>730000</v>
      </c>
      <c r="K168" s="172">
        <f>'Doplňková činnost'!X168</f>
        <v>0</v>
      </c>
      <c r="L168" s="171">
        <f>'Hlavní činnost'!W168</f>
        <v>1200000</v>
      </c>
      <c r="M168" s="173">
        <f>'Doplňková činnost'!AN168</f>
        <v>0</v>
      </c>
      <c r="N168" s="174">
        <f>'Hlavní činnost'!AE168</f>
        <v>1200000</v>
      </c>
      <c r="O168" s="183">
        <f>'Doplňková činnost'!BE168</f>
        <v>0</v>
      </c>
      <c r="P168" s="184">
        <f>'Hlavní činnost'!AN168</f>
        <v>507694</v>
      </c>
      <c r="Q168" s="184">
        <f>'Doplňková činnost'!BV168</f>
        <v>0</v>
      </c>
      <c r="R168" s="178">
        <f>'Hlavní činnost'!AO168</f>
        <v>1200000</v>
      </c>
      <c r="S168" s="179">
        <f>'Doplňková činnost'!BW168</f>
        <v>0</v>
      </c>
      <c r="T168" s="180">
        <f>'Hlavní činnost'!AP168</f>
        <v>1200000</v>
      </c>
      <c r="U168" s="181">
        <f>'Doplňková činnost'!BX168</f>
        <v>0</v>
      </c>
    </row>
    <row r="169" spans="2:21" outlineLevel="1" x14ac:dyDescent="0.25">
      <c r="B169" s="907"/>
      <c r="C169" s="167" t="s">
        <v>171</v>
      </c>
      <c r="D169" s="167"/>
      <c r="E169" s="898"/>
      <c r="F169" s="152" t="s">
        <v>124</v>
      </c>
      <c r="G169" s="153" t="s">
        <v>92</v>
      </c>
      <c r="H169" s="169">
        <f>'Hlavní činnost'!G169</f>
        <v>0</v>
      </c>
      <c r="I169" s="170">
        <f>'Doplňková činnost'!G169</f>
        <v>0</v>
      </c>
      <c r="J169" s="171">
        <f>'Hlavní činnost'!O169</f>
        <v>0</v>
      </c>
      <c r="K169" s="172">
        <f>'Doplňková činnost'!X169</f>
        <v>0</v>
      </c>
      <c r="L169" s="171">
        <f>'Hlavní činnost'!W169</f>
        <v>0</v>
      </c>
      <c r="M169" s="173">
        <f>'Doplňková činnost'!AN169</f>
        <v>0</v>
      </c>
      <c r="N169" s="174">
        <f>'Hlavní činnost'!AE169</f>
        <v>0</v>
      </c>
      <c r="O169" s="183">
        <f>'Doplňková činnost'!BE169</f>
        <v>0</v>
      </c>
      <c r="P169" s="184">
        <f>'Hlavní činnost'!AN169</f>
        <v>0</v>
      </c>
      <c r="Q169" s="184">
        <f>'Doplňková činnost'!BV169</f>
        <v>0</v>
      </c>
      <c r="R169" s="178">
        <f>'Hlavní činnost'!AO169</f>
        <v>0</v>
      </c>
      <c r="S169" s="179">
        <f>'Doplňková činnost'!BW169</f>
        <v>0</v>
      </c>
      <c r="T169" s="180">
        <f>'Hlavní činnost'!AP169</f>
        <v>0</v>
      </c>
      <c r="U169" s="181">
        <f>'Doplňková činnost'!BX169</f>
        <v>0</v>
      </c>
    </row>
    <row r="170" spans="2:21" ht="25.5" outlineLevel="1" x14ac:dyDescent="0.25">
      <c r="B170" s="907"/>
      <c r="C170" s="167" t="s">
        <v>172</v>
      </c>
      <c r="D170" s="167"/>
      <c r="E170" s="898"/>
      <c r="F170" s="152" t="s">
        <v>61</v>
      </c>
      <c r="G170" s="153" t="s">
        <v>62</v>
      </c>
      <c r="H170" s="169">
        <f>'Hlavní činnost'!G170</f>
        <v>0</v>
      </c>
      <c r="I170" s="170">
        <f>'Doplňková činnost'!G170</f>
        <v>0</v>
      </c>
      <c r="J170" s="171">
        <f>'Hlavní činnost'!O170</f>
        <v>0</v>
      </c>
      <c r="K170" s="172">
        <f>'Doplňková činnost'!X170</f>
        <v>0</v>
      </c>
      <c r="L170" s="171">
        <f>'Hlavní činnost'!W170</f>
        <v>0</v>
      </c>
      <c r="M170" s="173">
        <f>'Doplňková činnost'!AN170</f>
        <v>0</v>
      </c>
      <c r="N170" s="174">
        <f>'Hlavní činnost'!AE170</f>
        <v>0</v>
      </c>
      <c r="O170" s="183">
        <f>'Doplňková činnost'!BE170</f>
        <v>0</v>
      </c>
      <c r="P170" s="184">
        <f>'Hlavní činnost'!AN170</f>
        <v>0</v>
      </c>
      <c r="Q170" s="184">
        <f>'Doplňková činnost'!BV170</f>
        <v>0</v>
      </c>
      <c r="R170" s="178">
        <f>'Hlavní činnost'!AO170</f>
        <v>0</v>
      </c>
      <c r="S170" s="179">
        <f>'Doplňková činnost'!BW170</f>
        <v>0</v>
      </c>
      <c r="T170" s="180">
        <f>'Hlavní činnost'!AP170</f>
        <v>0</v>
      </c>
      <c r="U170" s="181">
        <f>'Doplňková činnost'!BX170</f>
        <v>0</v>
      </c>
    </row>
    <row r="171" spans="2:21" outlineLevel="1" x14ac:dyDescent="0.25">
      <c r="B171" s="907"/>
      <c r="C171" s="167" t="s">
        <v>173</v>
      </c>
      <c r="D171" s="167"/>
      <c r="E171" s="898"/>
      <c r="F171" s="152" t="s">
        <v>65</v>
      </c>
      <c r="G171" s="153" t="s">
        <v>64</v>
      </c>
      <c r="H171" s="169">
        <f>'Hlavní činnost'!G171</f>
        <v>5561700</v>
      </c>
      <c r="I171" s="170">
        <f>'Doplňková činnost'!G171</f>
        <v>0</v>
      </c>
      <c r="J171" s="171">
        <f>'Hlavní činnost'!O171</f>
        <v>5500000</v>
      </c>
      <c r="K171" s="172">
        <f>'Doplňková činnost'!X171</f>
        <v>0</v>
      </c>
      <c r="L171" s="171">
        <f>'Hlavní činnost'!W171</f>
        <v>5500000</v>
      </c>
      <c r="M171" s="173">
        <f>'Doplňková činnost'!AN171</f>
        <v>0</v>
      </c>
      <c r="N171" s="174">
        <f>'Hlavní činnost'!AE171</f>
        <v>6900000</v>
      </c>
      <c r="O171" s="183">
        <f>'Doplňková činnost'!BE171</f>
        <v>0</v>
      </c>
      <c r="P171" s="184">
        <f>'Hlavní činnost'!AN171</f>
        <v>1338300</v>
      </c>
      <c r="Q171" s="184">
        <f>'Doplňková činnost'!BV171</f>
        <v>0</v>
      </c>
      <c r="R171" s="178">
        <f>'Hlavní činnost'!AO171</f>
        <v>6900000</v>
      </c>
      <c r="S171" s="179">
        <f>'Doplňková činnost'!BW171</f>
        <v>0</v>
      </c>
      <c r="T171" s="180">
        <f>'Hlavní činnost'!AP171</f>
        <v>6900000</v>
      </c>
      <c r="U171" s="181">
        <f>'Doplňková činnost'!BX171</f>
        <v>0</v>
      </c>
    </row>
    <row r="172" spans="2:21" outlineLevel="1" x14ac:dyDescent="0.25">
      <c r="B172" s="907"/>
      <c r="C172" s="167" t="s">
        <v>174</v>
      </c>
      <c r="D172" s="167"/>
      <c r="E172" s="898"/>
      <c r="F172" s="152" t="s">
        <v>141</v>
      </c>
      <c r="G172" s="153" t="s">
        <v>94</v>
      </c>
      <c r="H172" s="169">
        <f>'Hlavní činnost'!G172</f>
        <v>0</v>
      </c>
      <c r="I172" s="170">
        <f>'Doplňková činnost'!G172</f>
        <v>0</v>
      </c>
      <c r="J172" s="171">
        <f>'Hlavní činnost'!O172</f>
        <v>0</v>
      </c>
      <c r="K172" s="172">
        <f>'Doplňková činnost'!X172</f>
        <v>0</v>
      </c>
      <c r="L172" s="171">
        <f>'Hlavní činnost'!W172</f>
        <v>0</v>
      </c>
      <c r="M172" s="173">
        <f>'Doplňková činnost'!AN172</f>
        <v>0</v>
      </c>
      <c r="N172" s="174">
        <f>'Hlavní činnost'!AE172</f>
        <v>0</v>
      </c>
      <c r="O172" s="183">
        <f>'Doplňková činnost'!BE172</f>
        <v>0</v>
      </c>
      <c r="P172" s="184">
        <f>'Hlavní činnost'!AN172</f>
        <v>0</v>
      </c>
      <c r="Q172" s="184">
        <f>'Doplňková činnost'!BV172</f>
        <v>0</v>
      </c>
      <c r="R172" s="178">
        <f>'Hlavní činnost'!AO172</f>
        <v>0</v>
      </c>
      <c r="S172" s="179">
        <f>'Doplňková činnost'!BW172</f>
        <v>0</v>
      </c>
      <c r="T172" s="180">
        <f>'Hlavní činnost'!AP172</f>
        <v>0</v>
      </c>
      <c r="U172" s="181">
        <f>'Doplňková činnost'!BX172</f>
        <v>0</v>
      </c>
    </row>
    <row r="173" spans="2:21" outlineLevel="1" x14ac:dyDescent="0.25">
      <c r="B173" s="907"/>
      <c r="C173" s="167" t="s">
        <v>175</v>
      </c>
      <c r="D173" s="167"/>
      <c r="E173" s="898"/>
      <c r="F173" s="152" t="s">
        <v>67</v>
      </c>
      <c r="G173" s="153" t="s">
        <v>66</v>
      </c>
      <c r="H173" s="169">
        <f>'Hlavní činnost'!G173</f>
        <v>0</v>
      </c>
      <c r="I173" s="170">
        <f>'Doplňková činnost'!G173</f>
        <v>0</v>
      </c>
      <c r="J173" s="171">
        <f>'Hlavní činnost'!O173</f>
        <v>0</v>
      </c>
      <c r="K173" s="172">
        <f>'Doplňková činnost'!X173</f>
        <v>0</v>
      </c>
      <c r="L173" s="171">
        <f>'Hlavní činnost'!W173</f>
        <v>0</v>
      </c>
      <c r="M173" s="173">
        <f>'Doplňková činnost'!AN173</f>
        <v>0</v>
      </c>
      <c r="N173" s="174">
        <f>'Hlavní činnost'!AE173</f>
        <v>0</v>
      </c>
      <c r="O173" s="183">
        <f>'Doplňková činnost'!BE173</f>
        <v>0</v>
      </c>
      <c r="P173" s="184">
        <f>'Hlavní činnost'!AN173</f>
        <v>0</v>
      </c>
      <c r="Q173" s="184">
        <f>'Doplňková činnost'!BV173</f>
        <v>0</v>
      </c>
      <c r="R173" s="178">
        <f>'Hlavní činnost'!AO173</f>
        <v>0</v>
      </c>
      <c r="S173" s="179">
        <f>'Doplňková činnost'!BW173</f>
        <v>0</v>
      </c>
      <c r="T173" s="180">
        <f>'Hlavní činnost'!AP173</f>
        <v>0</v>
      </c>
      <c r="U173" s="181">
        <f>'Doplňková činnost'!BX173</f>
        <v>0</v>
      </c>
    </row>
    <row r="174" spans="2:21" outlineLevel="1" x14ac:dyDescent="0.25">
      <c r="B174" s="907"/>
      <c r="C174" s="167" t="s">
        <v>176</v>
      </c>
      <c r="D174" s="167"/>
      <c r="E174" s="898"/>
      <c r="F174" s="152" t="s">
        <v>69</v>
      </c>
      <c r="G174" s="153" t="s">
        <v>68</v>
      </c>
      <c r="H174" s="169">
        <f>'Hlavní činnost'!G174</f>
        <v>0</v>
      </c>
      <c r="I174" s="170">
        <f>'Doplňková činnost'!G174</f>
        <v>0</v>
      </c>
      <c r="J174" s="171">
        <f>'Hlavní činnost'!O174</f>
        <v>0</v>
      </c>
      <c r="K174" s="172">
        <f>'Doplňková činnost'!X174</f>
        <v>0</v>
      </c>
      <c r="L174" s="171">
        <f>'Hlavní činnost'!W174</f>
        <v>0</v>
      </c>
      <c r="M174" s="173">
        <f>'Doplňková činnost'!AN174</f>
        <v>0</v>
      </c>
      <c r="N174" s="174">
        <f>'Hlavní činnost'!AE174</f>
        <v>0</v>
      </c>
      <c r="O174" s="183">
        <f>'Doplňková činnost'!BE174</f>
        <v>0</v>
      </c>
      <c r="P174" s="184">
        <f>'Hlavní činnost'!AN174</f>
        <v>0</v>
      </c>
      <c r="Q174" s="184">
        <f>'Doplňková činnost'!BV174</f>
        <v>0</v>
      </c>
      <c r="R174" s="178">
        <f>'Hlavní činnost'!AO174</f>
        <v>0</v>
      </c>
      <c r="S174" s="179">
        <f>'Doplňková činnost'!BW174</f>
        <v>0</v>
      </c>
      <c r="T174" s="180">
        <f>'Hlavní činnost'!AP174</f>
        <v>0</v>
      </c>
      <c r="U174" s="181">
        <f>'Doplňková činnost'!BX174</f>
        <v>0</v>
      </c>
    </row>
    <row r="175" spans="2:21" outlineLevel="1" x14ac:dyDescent="0.25">
      <c r="B175" s="907"/>
      <c r="C175" s="167" t="s">
        <v>177</v>
      </c>
      <c r="D175" s="167"/>
      <c r="E175" s="898"/>
      <c r="F175" s="152" t="s">
        <v>71</v>
      </c>
      <c r="G175" s="153" t="s">
        <v>70</v>
      </c>
      <c r="H175" s="169">
        <f>'Hlavní činnost'!G175</f>
        <v>0</v>
      </c>
      <c r="I175" s="170">
        <f>'Doplňková činnost'!G175</f>
        <v>0</v>
      </c>
      <c r="J175" s="171">
        <f>'Hlavní činnost'!O175</f>
        <v>0</v>
      </c>
      <c r="K175" s="172">
        <f>'Doplňková činnost'!X175</f>
        <v>0</v>
      </c>
      <c r="L175" s="171">
        <f>'Hlavní činnost'!W175</f>
        <v>0</v>
      </c>
      <c r="M175" s="173">
        <f>'Doplňková činnost'!AN175</f>
        <v>0</v>
      </c>
      <c r="N175" s="174">
        <f>'Hlavní činnost'!AE175</f>
        <v>0</v>
      </c>
      <c r="O175" s="183">
        <f>'Doplňková činnost'!BE175</f>
        <v>0</v>
      </c>
      <c r="P175" s="184">
        <f>'Hlavní činnost'!AN175</f>
        <v>0</v>
      </c>
      <c r="Q175" s="184">
        <f>'Doplňková činnost'!BV175</f>
        <v>0</v>
      </c>
      <c r="R175" s="178">
        <f>'Hlavní činnost'!AO175</f>
        <v>0</v>
      </c>
      <c r="S175" s="179">
        <f>'Doplňková činnost'!BW175</f>
        <v>0</v>
      </c>
      <c r="T175" s="180">
        <f>'Hlavní činnost'!AP175</f>
        <v>0</v>
      </c>
      <c r="U175" s="181">
        <f>'Doplňková činnost'!BX175</f>
        <v>0</v>
      </c>
    </row>
    <row r="176" spans="2:21" ht="25.5" outlineLevel="1" x14ac:dyDescent="0.25">
      <c r="B176" s="907"/>
      <c r="C176" s="167" t="s">
        <v>178</v>
      </c>
      <c r="D176" s="167"/>
      <c r="E176" s="898"/>
      <c r="F176" s="152" t="s">
        <v>57</v>
      </c>
      <c r="G176" s="153" t="s">
        <v>72</v>
      </c>
      <c r="H176" s="169">
        <f>'Hlavní činnost'!G176</f>
        <v>166100.47999999998</v>
      </c>
      <c r="I176" s="170">
        <f>'Doplňková činnost'!G176</f>
        <v>0</v>
      </c>
      <c r="J176" s="171">
        <f>'Hlavní činnost'!O176</f>
        <v>0</v>
      </c>
      <c r="K176" s="172">
        <f>'Doplňková činnost'!X176</f>
        <v>0</v>
      </c>
      <c r="L176" s="171">
        <f>'Hlavní činnost'!W176</f>
        <v>54000</v>
      </c>
      <c r="M176" s="173">
        <f>'Doplňková činnost'!AN176</f>
        <v>0</v>
      </c>
      <c r="N176" s="174">
        <f>'Hlavní činnost'!AE176</f>
        <v>0</v>
      </c>
      <c r="O176" s="183">
        <f>'Doplňková činnost'!BE176</f>
        <v>0</v>
      </c>
      <c r="P176" s="184">
        <f>'Hlavní činnost'!AN176</f>
        <v>-166100.47999999998</v>
      </c>
      <c r="Q176" s="184">
        <f>'Doplňková činnost'!BV176</f>
        <v>0</v>
      </c>
      <c r="R176" s="178">
        <f>'Hlavní činnost'!AO176</f>
        <v>0</v>
      </c>
      <c r="S176" s="179">
        <f>'Doplňková činnost'!BW176</f>
        <v>0</v>
      </c>
      <c r="T176" s="180">
        <f>'Hlavní činnost'!AP176</f>
        <v>0</v>
      </c>
      <c r="U176" s="181">
        <f>'Doplňková činnost'!BX176</f>
        <v>0</v>
      </c>
    </row>
    <row r="177" spans="2:21" ht="25.5" outlineLevel="1" x14ac:dyDescent="0.25">
      <c r="B177" s="907"/>
      <c r="C177" s="167" t="s">
        <v>179</v>
      </c>
      <c r="D177" s="167"/>
      <c r="E177" s="898"/>
      <c r="F177" s="152" t="s">
        <v>59</v>
      </c>
      <c r="G177" s="153" t="s">
        <v>74</v>
      </c>
      <c r="H177" s="169">
        <f>'Hlavní činnost'!G177</f>
        <v>0</v>
      </c>
      <c r="I177" s="170">
        <f>'Doplňková činnost'!G177</f>
        <v>0</v>
      </c>
      <c r="J177" s="171">
        <f>'Hlavní činnost'!O177</f>
        <v>0</v>
      </c>
      <c r="K177" s="172">
        <f>'Doplňková činnost'!X177</f>
        <v>0</v>
      </c>
      <c r="L177" s="171">
        <f>'Hlavní činnost'!W177</f>
        <v>0</v>
      </c>
      <c r="M177" s="173">
        <f>'Doplňková činnost'!AN177</f>
        <v>0</v>
      </c>
      <c r="N177" s="174">
        <f>'Hlavní činnost'!AE177</f>
        <v>0</v>
      </c>
      <c r="O177" s="183">
        <f>'Doplňková činnost'!BE177</f>
        <v>0</v>
      </c>
      <c r="P177" s="184">
        <f>'Hlavní činnost'!AN177</f>
        <v>0</v>
      </c>
      <c r="Q177" s="184">
        <f>'Doplňková činnost'!BV177</f>
        <v>0</v>
      </c>
      <c r="R177" s="178">
        <f>'Hlavní činnost'!AO177</f>
        <v>0</v>
      </c>
      <c r="S177" s="179">
        <f>'Doplňková činnost'!BW177</f>
        <v>0</v>
      </c>
      <c r="T177" s="180">
        <f>'Hlavní činnost'!AP177</f>
        <v>0</v>
      </c>
      <c r="U177" s="181">
        <f>'Doplňková činnost'!BX177</f>
        <v>0</v>
      </c>
    </row>
    <row r="178" spans="2:21" ht="25.5" outlineLevel="1" x14ac:dyDescent="0.25">
      <c r="B178" s="907"/>
      <c r="C178" s="167" t="s">
        <v>180</v>
      </c>
      <c r="D178" s="167"/>
      <c r="E178" s="898"/>
      <c r="F178" s="152" t="s">
        <v>109</v>
      </c>
      <c r="G178" s="153" t="s">
        <v>76</v>
      </c>
      <c r="H178" s="169">
        <f>'Hlavní činnost'!G178</f>
        <v>0</v>
      </c>
      <c r="I178" s="170">
        <f>'Doplňková činnost'!G178</f>
        <v>0</v>
      </c>
      <c r="J178" s="171">
        <f>'Hlavní činnost'!O178</f>
        <v>0</v>
      </c>
      <c r="K178" s="172">
        <f>'Doplňková činnost'!X178</f>
        <v>0</v>
      </c>
      <c r="L178" s="171">
        <f>'Hlavní činnost'!W178</f>
        <v>0</v>
      </c>
      <c r="M178" s="173">
        <f>'Doplňková činnost'!AN178</f>
        <v>0</v>
      </c>
      <c r="N178" s="174">
        <f>'Hlavní činnost'!AE178</f>
        <v>0</v>
      </c>
      <c r="O178" s="183">
        <f>'Doplňková činnost'!BE178</f>
        <v>0</v>
      </c>
      <c r="P178" s="184">
        <f>'Hlavní činnost'!AN178</f>
        <v>0</v>
      </c>
      <c r="Q178" s="184">
        <f>'Doplňková činnost'!BV178</f>
        <v>0</v>
      </c>
      <c r="R178" s="178">
        <f>'Hlavní činnost'!AO178</f>
        <v>0</v>
      </c>
      <c r="S178" s="179">
        <f>'Doplňková činnost'!BW178</f>
        <v>0</v>
      </c>
      <c r="T178" s="180">
        <f>'Hlavní činnost'!AP178</f>
        <v>0</v>
      </c>
      <c r="U178" s="181">
        <f>'Doplňková činnost'!BX178</f>
        <v>0</v>
      </c>
    </row>
    <row r="179" spans="2:21" outlineLevel="1" x14ac:dyDescent="0.25">
      <c r="B179" s="907"/>
      <c r="C179" s="167" t="s">
        <v>181</v>
      </c>
      <c r="D179" s="167"/>
      <c r="E179" s="898"/>
      <c r="F179" s="152" t="s">
        <v>111</v>
      </c>
      <c r="G179" s="153" t="s">
        <v>58</v>
      </c>
      <c r="H179" s="169">
        <f>'Hlavní činnost'!G179</f>
        <v>0</v>
      </c>
      <c r="I179" s="170">
        <f>'Doplňková činnost'!G179</f>
        <v>0</v>
      </c>
      <c r="J179" s="171">
        <f>'Hlavní činnost'!O179</f>
        <v>0</v>
      </c>
      <c r="K179" s="172">
        <f>'Doplňková činnost'!X179</f>
        <v>0</v>
      </c>
      <c r="L179" s="171">
        <f>'Hlavní činnost'!W179</f>
        <v>0</v>
      </c>
      <c r="M179" s="173">
        <f>'Doplňková činnost'!AN179</f>
        <v>0</v>
      </c>
      <c r="N179" s="174">
        <f>'Hlavní činnost'!AE179</f>
        <v>0</v>
      </c>
      <c r="O179" s="183">
        <f>'Doplňková činnost'!BE179</f>
        <v>0</v>
      </c>
      <c r="P179" s="184">
        <f>'Hlavní činnost'!AN179</f>
        <v>0</v>
      </c>
      <c r="Q179" s="184">
        <f>'Doplňková činnost'!BV179</f>
        <v>0</v>
      </c>
      <c r="R179" s="178">
        <f>'Hlavní činnost'!AO179</f>
        <v>0</v>
      </c>
      <c r="S179" s="179">
        <f>'Doplňková činnost'!BW179</f>
        <v>0</v>
      </c>
      <c r="T179" s="180">
        <f>'Hlavní činnost'!AP179</f>
        <v>0</v>
      </c>
      <c r="U179" s="181">
        <f>'Doplňková činnost'!BX179</f>
        <v>0</v>
      </c>
    </row>
    <row r="180" spans="2:21" ht="25.5" outlineLevel="1" x14ac:dyDescent="0.25">
      <c r="B180" s="907"/>
      <c r="C180" s="167" t="s">
        <v>182</v>
      </c>
      <c r="D180" s="167"/>
      <c r="E180" s="898"/>
      <c r="F180" s="152" t="s">
        <v>63</v>
      </c>
      <c r="G180" s="153" t="s">
        <v>60</v>
      </c>
      <c r="H180" s="169">
        <f>'Hlavní činnost'!G180</f>
        <v>0</v>
      </c>
      <c r="I180" s="170">
        <f>'Doplňková činnost'!G180</f>
        <v>0</v>
      </c>
      <c r="J180" s="171">
        <f>'Hlavní činnost'!O180</f>
        <v>0</v>
      </c>
      <c r="K180" s="172">
        <f>'Doplňková činnost'!X180</f>
        <v>0</v>
      </c>
      <c r="L180" s="171">
        <f>'Hlavní činnost'!W180</f>
        <v>0</v>
      </c>
      <c r="M180" s="173">
        <f>'Doplňková činnost'!AN180</f>
        <v>0</v>
      </c>
      <c r="N180" s="174">
        <f>'Hlavní činnost'!AE180</f>
        <v>0</v>
      </c>
      <c r="O180" s="183">
        <f>'Doplňková činnost'!BE180</f>
        <v>0</v>
      </c>
      <c r="P180" s="184">
        <f>'Hlavní činnost'!AN180</f>
        <v>0</v>
      </c>
      <c r="Q180" s="184">
        <f>'Doplňková činnost'!BV180</f>
        <v>0</v>
      </c>
      <c r="R180" s="178">
        <f>'Hlavní činnost'!AO180</f>
        <v>0</v>
      </c>
      <c r="S180" s="179">
        <f>'Doplňková činnost'!BW180</f>
        <v>0</v>
      </c>
      <c r="T180" s="180">
        <f>'Hlavní činnost'!AP180</f>
        <v>0</v>
      </c>
      <c r="U180" s="181">
        <f>'Doplňková činnost'!BX180</f>
        <v>0</v>
      </c>
    </row>
    <row r="181" spans="2:21" outlineLevel="1" x14ac:dyDescent="0.25">
      <c r="B181" s="908"/>
      <c r="C181" s="167" t="s">
        <v>23</v>
      </c>
      <c r="D181" s="167"/>
      <c r="E181" s="899"/>
      <c r="F181" s="152"/>
      <c r="G181" s="153"/>
      <c r="H181" s="169">
        <f>'Hlavní činnost'!G181</f>
        <v>0</v>
      </c>
      <c r="I181" s="170">
        <f>'Doplňková činnost'!G181</f>
        <v>0</v>
      </c>
      <c r="J181" s="171">
        <f>'Hlavní činnost'!O181</f>
        <v>0</v>
      </c>
      <c r="K181" s="172">
        <f>'Doplňková činnost'!X181</f>
        <v>0</v>
      </c>
      <c r="L181" s="171">
        <f>'Hlavní činnost'!W181</f>
        <v>0</v>
      </c>
      <c r="M181" s="173">
        <f>'Doplňková činnost'!AN181</f>
        <v>0</v>
      </c>
      <c r="N181" s="174">
        <f>'Hlavní činnost'!AE181</f>
        <v>0</v>
      </c>
      <c r="O181" s="183">
        <f>'Doplňková činnost'!BE181</f>
        <v>0</v>
      </c>
      <c r="P181" s="184">
        <f>'Hlavní činnost'!AN181</f>
        <v>0</v>
      </c>
      <c r="Q181" s="184">
        <f>'Doplňková činnost'!BV181</f>
        <v>0</v>
      </c>
      <c r="R181" s="178">
        <f>'Hlavní činnost'!AO181</f>
        <v>0</v>
      </c>
      <c r="S181" s="179">
        <f>'Doplňková činnost'!BW181</f>
        <v>0</v>
      </c>
      <c r="T181" s="180">
        <f>'Hlavní činnost'!AP181</f>
        <v>0</v>
      </c>
      <c r="U181" s="181">
        <f>'Doplňková činnost'!BX181</f>
        <v>0</v>
      </c>
    </row>
    <row r="182" spans="2:21" x14ac:dyDescent="0.25">
      <c r="B182" s="892" t="s">
        <v>290</v>
      </c>
      <c r="C182" s="893"/>
      <c r="D182" s="150"/>
      <c r="E182" s="151" t="s">
        <v>249</v>
      </c>
      <c r="F182" s="152"/>
      <c r="G182" s="153"/>
      <c r="H182" s="154">
        <f>'Hlavní činnost'!G182</f>
        <v>0</v>
      </c>
      <c r="I182" s="155">
        <f>'Doplňková činnost'!G182</f>
        <v>19700</v>
      </c>
      <c r="J182" s="156">
        <f>'Hlavní činnost'!O182</f>
        <v>0</v>
      </c>
      <c r="K182" s="157">
        <f>'Doplňková činnost'!X182</f>
        <v>29000</v>
      </c>
      <c r="L182" s="156">
        <f>'Hlavní činnost'!W182</f>
        <v>0</v>
      </c>
      <c r="M182" s="158">
        <f>'Doplňková činnost'!AN182</f>
        <v>29000</v>
      </c>
      <c r="N182" s="159">
        <f>'Hlavní činnost'!AE182</f>
        <v>0</v>
      </c>
      <c r="O182" s="185">
        <f>'Doplňková činnost'!BE182</f>
        <v>34000</v>
      </c>
      <c r="P182" s="186">
        <f>'Hlavní činnost'!AN182</f>
        <v>0</v>
      </c>
      <c r="Q182" s="186">
        <f>'Doplňková činnost'!BV182</f>
        <v>14300</v>
      </c>
      <c r="R182" s="163">
        <f>'Hlavní činnost'!AO182</f>
        <v>0</v>
      </c>
      <c r="S182" s="164">
        <f>'Doplňková činnost'!BW182</f>
        <v>34000</v>
      </c>
      <c r="T182" s="165">
        <f>'Hlavní činnost'!AP182</f>
        <v>0</v>
      </c>
      <c r="U182" s="166">
        <f>'Doplňková činnost'!BX182</f>
        <v>34000</v>
      </c>
    </row>
    <row r="183" spans="2:21" ht="25.5" outlineLevel="1" x14ac:dyDescent="0.25">
      <c r="B183" s="911" t="s">
        <v>5</v>
      </c>
      <c r="C183" s="167" t="s">
        <v>291</v>
      </c>
      <c r="D183" s="167"/>
      <c r="E183" s="897" t="s">
        <v>249</v>
      </c>
      <c r="F183" s="152" t="s">
        <v>55</v>
      </c>
      <c r="G183" s="153" t="s">
        <v>56</v>
      </c>
      <c r="H183" s="169">
        <f>'Hlavní činnost'!G183</f>
        <v>0</v>
      </c>
      <c r="I183" s="170">
        <f>'Doplňková činnost'!G183</f>
        <v>0</v>
      </c>
      <c r="J183" s="171">
        <f>'Hlavní činnost'!O183</f>
        <v>0</v>
      </c>
      <c r="K183" s="172">
        <f>'Doplňková činnost'!X183</f>
        <v>0</v>
      </c>
      <c r="L183" s="171">
        <f>'Hlavní činnost'!W183</f>
        <v>0</v>
      </c>
      <c r="M183" s="173">
        <f>'Doplňková činnost'!AN183</f>
        <v>0</v>
      </c>
      <c r="N183" s="174">
        <f>'Hlavní činnost'!AE183</f>
        <v>0</v>
      </c>
      <c r="O183" s="183">
        <f>'Doplňková činnost'!BE183</f>
        <v>0</v>
      </c>
      <c r="P183" s="184">
        <f>'Hlavní činnost'!AN183</f>
        <v>0</v>
      </c>
      <c r="Q183" s="184">
        <f>'Doplňková činnost'!BV183</f>
        <v>0</v>
      </c>
      <c r="R183" s="178" t="str">
        <f>'Hlavní činnost'!AO183</f>
        <v>x</v>
      </c>
      <c r="S183" s="179" t="str">
        <f>'Doplňková činnost'!BW183</f>
        <v>x</v>
      </c>
      <c r="T183" s="180" t="str">
        <f>'Hlavní činnost'!AP183</f>
        <v>x</v>
      </c>
      <c r="U183" s="181" t="str">
        <f>'Doplňková činnost'!BX183</f>
        <v>x</v>
      </c>
    </row>
    <row r="184" spans="2:21" ht="25.5" outlineLevel="1" x14ac:dyDescent="0.25">
      <c r="B184" s="912"/>
      <c r="C184" s="167" t="s">
        <v>183</v>
      </c>
      <c r="D184" s="167"/>
      <c r="E184" s="898"/>
      <c r="F184" s="152" t="s">
        <v>69</v>
      </c>
      <c r="G184" s="153" t="s">
        <v>68</v>
      </c>
      <c r="H184" s="169">
        <f>'Hlavní činnost'!G184</f>
        <v>0</v>
      </c>
      <c r="I184" s="170">
        <f>'Doplňková činnost'!G184</f>
        <v>19700</v>
      </c>
      <c r="J184" s="171">
        <f>'Hlavní činnost'!O184</f>
        <v>0</v>
      </c>
      <c r="K184" s="172">
        <f>'Doplňková činnost'!X184</f>
        <v>29000</v>
      </c>
      <c r="L184" s="171">
        <f>'Hlavní činnost'!W184</f>
        <v>0</v>
      </c>
      <c r="M184" s="173">
        <f>'Doplňková činnost'!AN184</f>
        <v>29000</v>
      </c>
      <c r="N184" s="174">
        <f>'Hlavní činnost'!AE184</f>
        <v>0</v>
      </c>
      <c r="O184" s="183">
        <f>'Doplňková činnost'!BE184</f>
        <v>34000</v>
      </c>
      <c r="P184" s="184">
        <f>'Hlavní činnost'!AN184</f>
        <v>0</v>
      </c>
      <c r="Q184" s="184">
        <f>'Doplňková činnost'!BV184</f>
        <v>14300</v>
      </c>
      <c r="R184" s="178" t="str">
        <f>'Hlavní činnost'!AO184</f>
        <v>x</v>
      </c>
      <c r="S184" s="179" t="str">
        <f>'Doplňková činnost'!BW184</f>
        <v>x</v>
      </c>
      <c r="T184" s="180" t="str">
        <f>'Hlavní činnost'!AP184</f>
        <v>x</v>
      </c>
      <c r="U184" s="181" t="str">
        <f>'Doplňková činnost'!BX184</f>
        <v>x</v>
      </c>
    </row>
    <row r="185" spans="2:21" outlineLevel="1" x14ac:dyDescent="0.25">
      <c r="B185" s="912"/>
      <c r="C185" s="187" t="s">
        <v>184</v>
      </c>
      <c r="D185" s="187"/>
      <c r="E185" s="898"/>
      <c r="F185" s="152" t="s">
        <v>61</v>
      </c>
      <c r="G185" s="153" t="s">
        <v>62</v>
      </c>
      <c r="H185" s="169">
        <f>'Hlavní činnost'!G185</f>
        <v>0</v>
      </c>
      <c r="I185" s="170">
        <f>'Doplňková činnost'!G185</f>
        <v>0</v>
      </c>
      <c r="J185" s="171">
        <f>'Hlavní činnost'!O185</f>
        <v>0</v>
      </c>
      <c r="K185" s="172">
        <f>'Doplňková činnost'!X185</f>
        <v>0</v>
      </c>
      <c r="L185" s="171">
        <f>'Hlavní činnost'!W185</f>
        <v>0</v>
      </c>
      <c r="M185" s="173">
        <f>'Doplňková činnost'!AN185</f>
        <v>0</v>
      </c>
      <c r="N185" s="174">
        <f>'Hlavní činnost'!AE185</f>
        <v>0</v>
      </c>
      <c r="O185" s="183">
        <f>'Doplňková činnost'!BE185</f>
        <v>0</v>
      </c>
      <c r="P185" s="184">
        <f>'Hlavní činnost'!AN185</f>
        <v>0</v>
      </c>
      <c r="Q185" s="184">
        <f>'Doplňková činnost'!BV185</f>
        <v>0</v>
      </c>
      <c r="R185" s="178" t="str">
        <f>'Hlavní činnost'!AO185</f>
        <v>x</v>
      </c>
      <c r="S185" s="179" t="str">
        <f>'Doplňková činnost'!BW185</f>
        <v>x</v>
      </c>
      <c r="T185" s="180" t="str">
        <f>'Hlavní činnost'!AP185</f>
        <v>x</v>
      </c>
      <c r="U185" s="181" t="str">
        <f>'Doplňková činnost'!BX185</f>
        <v>x</v>
      </c>
    </row>
    <row r="186" spans="2:21" outlineLevel="1" x14ac:dyDescent="0.25">
      <c r="B186" s="912"/>
      <c r="C186" s="187" t="s">
        <v>185</v>
      </c>
      <c r="D186" s="187"/>
      <c r="E186" s="898"/>
      <c r="F186" s="152" t="s">
        <v>65</v>
      </c>
      <c r="G186" s="153" t="s">
        <v>64</v>
      </c>
      <c r="H186" s="169">
        <f>'Hlavní činnost'!G186</f>
        <v>0</v>
      </c>
      <c r="I186" s="170">
        <f>'Doplňková činnost'!G186</f>
        <v>0</v>
      </c>
      <c r="J186" s="171">
        <f>'Hlavní činnost'!O186</f>
        <v>0</v>
      </c>
      <c r="K186" s="172">
        <f>'Doplňková činnost'!X186</f>
        <v>0</v>
      </c>
      <c r="L186" s="171">
        <f>'Hlavní činnost'!W186</f>
        <v>0</v>
      </c>
      <c r="M186" s="173">
        <f>'Doplňková činnost'!AN186</f>
        <v>0</v>
      </c>
      <c r="N186" s="174">
        <f>'Hlavní činnost'!AE186</f>
        <v>0</v>
      </c>
      <c r="O186" s="183">
        <f>'Doplňková činnost'!BE186</f>
        <v>0</v>
      </c>
      <c r="P186" s="184">
        <f>'Hlavní činnost'!AN186</f>
        <v>0</v>
      </c>
      <c r="Q186" s="184">
        <f>'Doplňková činnost'!BV186</f>
        <v>0</v>
      </c>
      <c r="R186" s="178" t="str">
        <f>'Hlavní činnost'!AO186</f>
        <v>x</v>
      </c>
      <c r="S186" s="179" t="str">
        <f>'Doplňková činnost'!BW186</f>
        <v>x</v>
      </c>
      <c r="T186" s="180" t="str">
        <f>'Hlavní činnost'!AP186</f>
        <v>x</v>
      </c>
      <c r="U186" s="181" t="str">
        <f>'Doplňková činnost'!BX186</f>
        <v>x</v>
      </c>
    </row>
    <row r="187" spans="2:21" outlineLevel="1" x14ac:dyDescent="0.25">
      <c r="B187" s="912"/>
      <c r="C187" s="187" t="s">
        <v>186</v>
      </c>
      <c r="D187" s="187"/>
      <c r="E187" s="898"/>
      <c r="F187" s="152" t="s">
        <v>67</v>
      </c>
      <c r="G187" s="153" t="s">
        <v>66</v>
      </c>
      <c r="H187" s="169">
        <f>'Hlavní činnost'!G187</f>
        <v>0</v>
      </c>
      <c r="I187" s="170">
        <f>'Doplňková činnost'!G187</f>
        <v>0</v>
      </c>
      <c r="J187" s="171">
        <f>'Hlavní činnost'!O187</f>
        <v>0</v>
      </c>
      <c r="K187" s="172">
        <f>'Doplňková činnost'!X187</f>
        <v>0</v>
      </c>
      <c r="L187" s="171">
        <f>'Hlavní činnost'!W187</f>
        <v>0</v>
      </c>
      <c r="M187" s="173">
        <f>'Doplňková činnost'!AN187</f>
        <v>0</v>
      </c>
      <c r="N187" s="174">
        <f>'Hlavní činnost'!AE187</f>
        <v>0</v>
      </c>
      <c r="O187" s="183">
        <f>'Doplňková činnost'!BE187</f>
        <v>0</v>
      </c>
      <c r="P187" s="184">
        <f>'Hlavní činnost'!AN187</f>
        <v>0</v>
      </c>
      <c r="Q187" s="184">
        <f>'Doplňková činnost'!BV187</f>
        <v>0</v>
      </c>
      <c r="R187" s="178" t="str">
        <f>'Hlavní činnost'!AO187</f>
        <v>x</v>
      </c>
      <c r="S187" s="179" t="str">
        <f>'Doplňková činnost'!BW187</f>
        <v>x</v>
      </c>
      <c r="T187" s="180" t="str">
        <f>'Hlavní činnost'!AP187</f>
        <v>x</v>
      </c>
      <c r="U187" s="181" t="str">
        <f>'Doplňková činnost'!BX187</f>
        <v>x</v>
      </c>
    </row>
    <row r="188" spans="2:21" outlineLevel="1" x14ac:dyDescent="0.25">
      <c r="B188" s="913"/>
      <c r="C188" s="187" t="s">
        <v>23</v>
      </c>
      <c r="D188" s="187"/>
      <c r="E188" s="899"/>
      <c r="F188" s="152"/>
      <c r="G188" s="153"/>
      <c r="H188" s="169">
        <f>'Hlavní činnost'!G188</f>
        <v>0</v>
      </c>
      <c r="I188" s="170">
        <f>'Doplňková činnost'!G188</f>
        <v>0</v>
      </c>
      <c r="J188" s="171">
        <f>'Hlavní činnost'!O188</f>
        <v>0</v>
      </c>
      <c r="K188" s="172">
        <f>'Doplňková činnost'!X188</f>
        <v>0</v>
      </c>
      <c r="L188" s="171">
        <f>'Hlavní činnost'!W188</f>
        <v>0</v>
      </c>
      <c r="M188" s="173">
        <f>'Doplňková činnost'!AN188</f>
        <v>0</v>
      </c>
      <c r="N188" s="174">
        <f>'Hlavní činnost'!AE188</f>
        <v>0</v>
      </c>
      <c r="O188" s="183">
        <f>'Doplňková činnost'!BE188</f>
        <v>0</v>
      </c>
      <c r="P188" s="184">
        <f>'Hlavní činnost'!AN188</f>
        <v>0</v>
      </c>
      <c r="Q188" s="184">
        <f>'Doplňková činnost'!BV188</f>
        <v>0</v>
      </c>
      <c r="R188" s="178" t="str">
        <f>'Hlavní činnost'!AO188</f>
        <v>x</v>
      </c>
      <c r="S188" s="179" t="str">
        <f>'Doplňková činnost'!BW188</f>
        <v>x</v>
      </c>
      <c r="T188" s="180" t="str">
        <f>'Hlavní činnost'!AP188</f>
        <v>x</v>
      </c>
      <c r="U188" s="181" t="str">
        <f>'Doplňková činnost'!BX188</f>
        <v>x</v>
      </c>
    </row>
    <row r="189" spans="2:21" x14ac:dyDescent="0.25">
      <c r="B189" s="933" t="s">
        <v>292</v>
      </c>
      <c r="C189" s="934"/>
      <c r="D189" s="215"/>
      <c r="E189" s="151" t="s">
        <v>250</v>
      </c>
      <c r="F189" s="152"/>
      <c r="G189" s="153"/>
      <c r="H189" s="154">
        <f>'Hlavní činnost'!G189</f>
        <v>0</v>
      </c>
      <c r="I189" s="155">
        <f>'Doplňková činnost'!G189</f>
        <v>0</v>
      </c>
      <c r="J189" s="156">
        <f>'Hlavní činnost'!O189</f>
        <v>0</v>
      </c>
      <c r="K189" s="157">
        <f>'Doplňková činnost'!X189</f>
        <v>0</v>
      </c>
      <c r="L189" s="156">
        <f>'Hlavní činnost'!W189</f>
        <v>0</v>
      </c>
      <c r="M189" s="158">
        <f>'Doplňková činnost'!AN189</f>
        <v>0</v>
      </c>
      <c r="N189" s="159">
        <f>'Hlavní činnost'!AE189</f>
        <v>0</v>
      </c>
      <c r="O189" s="185">
        <f>'Doplňková činnost'!BE189</f>
        <v>0</v>
      </c>
      <c r="P189" s="186">
        <f>'Hlavní činnost'!AN189</f>
        <v>0</v>
      </c>
      <c r="Q189" s="186">
        <f>'Doplňková činnost'!BV189</f>
        <v>0</v>
      </c>
      <c r="R189" s="163">
        <f>'Hlavní činnost'!AO189</f>
        <v>0</v>
      </c>
      <c r="S189" s="164">
        <f>'Doplňková činnost'!BW189</f>
        <v>0</v>
      </c>
      <c r="T189" s="165">
        <f>'Hlavní činnost'!AP189</f>
        <v>0</v>
      </c>
      <c r="U189" s="166">
        <f>'Doplňková činnost'!BX189</f>
        <v>0</v>
      </c>
    </row>
    <row r="190" spans="2:21" x14ac:dyDescent="0.25">
      <c r="B190" s="935" t="s">
        <v>293</v>
      </c>
      <c r="C190" s="936"/>
      <c r="D190" s="216"/>
      <c r="E190" s="151" t="s">
        <v>251</v>
      </c>
      <c r="F190" s="152"/>
      <c r="G190" s="153"/>
      <c r="H190" s="154">
        <f>'Hlavní činnost'!G190</f>
        <v>0</v>
      </c>
      <c r="I190" s="155">
        <f>'Doplňková činnost'!G190</f>
        <v>0</v>
      </c>
      <c r="J190" s="156">
        <f>'Hlavní činnost'!O190</f>
        <v>0</v>
      </c>
      <c r="K190" s="157">
        <f>'Doplňková činnost'!X190</f>
        <v>0</v>
      </c>
      <c r="L190" s="156">
        <f>'Hlavní činnost'!W190</f>
        <v>0</v>
      </c>
      <c r="M190" s="158">
        <f>'Doplňková činnost'!AN190</f>
        <v>0</v>
      </c>
      <c r="N190" s="159">
        <f>'Hlavní činnost'!AE190</f>
        <v>0</v>
      </c>
      <c r="O190" s="185">
        <f>'Doplňková činnost'!BE190</f>
        <v>0</v>
      </c>
      <c r="P190" s="186">
        <f>'Hlavní činnost'!AN190</f>
        <v>0</v>
      </c>
      <c r="Q190" s="186">
        <f>'Doplňková činnost'!BV190</f>
        <v>0</v>
      </c>
      <c r="R190" s="163">
        <f>'Hlavní činnost'!AO190</f>
        <v>0</v>
      </c>
      <c r="S190" s="164">
        <f>'Doplňková činnost'!BW190</f>
        <v>0</v>
      </c>
      <c r="T190" s="165">
        <f>'Hlavní činnost'!AP190</f>
        <v>0</v>
      </c>
      <c r="U190" s="166">
        <f>'Doplňková činnost'!BX190</f>
        <v>0</v>
      </c>
    </row>
    <row r="191" spans="2:21" ht="26.25" x14ac:dyDescent="0.25">
      <c r="B191" s="935" t="s">
        <v>294</v>
      </c>
      <c r="C191" s="936"/>
      <c r="D191" s="216"/>
      <c r="E191" s="191" t="s">
        <v>252</v>
      </c>
      <c r="F191" s="152"/>
      <c r="G191" s="153"/>
      <c r="H191" s="154">
        <f>'Hlavní činnost'!G191</f>
        <v>0</v>
      </c>
      <c r="I191" s="155">
        <f>'Doplňková činnost'!G191</f>
        <v>0</v>
      </c>
      <c r="J191" s="156">
        <f>'Hlavní činnost'!O191</f>
        <v>0</v>
      </c>
      <c r="K191" s="157">
        <f>'Doplňková činnost'!X191</f>
        <v>0</v>
      </c>
      <c r="L191" s="156">
        <f>'Hlavní činnost'!W191</f>
        <v>0</v>
      </c>
      <c r="M191" s="158">
        <f>'Doplňková činnost'!AN191</f>
        <v>0</v>
      </c>
      <c r="N191" s="159">
        <f>'Hlavní činnost'!AE191</f>
        <v>0</v>
      </c>
      <c r="O191" s="185">
        <f>'Doplňková činnost'!BE191</f>
        <v>0</v>
      </c>
      <c r="P191" s="186">
        <f>'Hlavní činnost'!AN191</f>
        <v>0</v>
      </c>
      <c r="Q191" s="186">
        <f>'Doplňková činnost'!BV191</f>
        <v>0</v>
      </c>
      <c r="R191" s="163">
        <f>'Hlavní činnost'!AO191</f>
        <v>0</v>
      </c>
      <c r="S191" s="164">
        <f>'Doplňková činnost'!BW191</f>
        <v>0</v>
      </c>
      <c r="T191" s="165">
        <f>'Hlavní činnost'!AP191</f>
        <v>0</v>
      </c>
      <c r="U191" s="166">
        <f>'Doplňková činnost'!BX191</f>
        <v>0</v>
      </c>
    </row>
    <row r="192" spans="2:21" x14ac:dyDescent="0.25">
      <c r="B192" s="933" t="s">
        <v>295</v>
      </c>
      <c r="C192" s="934"/>
      <c r="D192" s="215"/>
      <c r="E192" s="151" t="s">
        <v>253</v>
      </c>
      <c r="F192" s="152"/>
      <c r="G192" s="153"/>
      <c r="H192" s="154">
        <f>'Hlavní činnost'!G192</f>
        <v>0</v>
      </c>
      <c r="I192" s="155">
        <f>'Doplňková činnost'!G192</f>
        <v>0</v>
      </c>
      <c r="J192" s="156">
        <f>'Hlavní činnost'!O192</f>
        <v>0</v>
      </c>
      <c r="K192" s="157">
        <f>'Doplňková činnost'!X192</f>
        <v>0</v>
      </c>
      <c r="L192" s="156">
        <f>'Hlavní činnost'!W192</f>
        <v>0</v>
      </c>
      <c r="M192" s="158">
        <f>'Doplňková činnost'!AN192</f>
        <v>0</v>
      </c>
      <c r="N192" s="159">
        <f>'Hlavní činnost'!AE192</f>
        <v>0</v>
      </c>
      <c r="O192" s="185">
        <f>'Doplňková činnost'!BE192</f>
        <v>0</v>
      </c>
      <c r="P192" s="186">
        <f>'Hlavní činnost'!AN192</f>
        <v>0</v>
      </c>
      <c r="Q192" s="186">
        <f>'Doplňková činnost'!BV192</f>
        <v>0</v>
      </c>
      <c r="R192" s="163">
        <f>'Hlavní činnost'!AO192</f>
        <v>0</v>
      </c>
      <c r="S192" s="164">
        <f>'Doplňková činnost'!BW192</f>
        <v>0</v>
      </c>
      <c r="T192" s="165">
        <f>'Hlavní činnost'!AP192</f>
        <v>0</v>
      </c>
      <c r="U192" s="166">
        <f>'Doplňková činnost'!BX192</f>
        <v>0</v>
      </c>
    </row>
    <row r="193" spans="2:22" x14ac:dyDescent="0.25">
      <c r="B193" s="935" t="s">
        <v>296</v>
      </c>
      <c r="C193" s="936"/>
      <c r="D193" s="216"/>
      <c r="E193" s="151" t="s">
        <v>254</v>
      </c>
      <c r="F193" s="152"/>
      <c r="G193" s="153"/>
      <c r="H193" s="154">
        <f>'Hlavní činnost'!G193</f>
        <v>0</v>
      </c>
      <c r="I193" s="155">
        <f>'Doplňková činnost'!G193</f>
        <v>0</v>
      </c>
      <c r="J193" s="156">
        <f>'Hlavní činnost'!O193</f>
        <v>0</v>
      </c>
      <c r="K193" s="157">
        <f>'Doplňková činnost'!X193</f>
        <v>0</v>
      </c>
      <c r="L193" s="156">
        <f>'Hlavní činnost'!W193</f>
        <v>0</v>
      </c>
      <c r="M193" s="158">
        <f>'Doplňková činnost'!AN193</f>
        <v>0</v>
      </c>
      <c r="N193" s="159">
        <f>'Hlavní činnost'!AE193</f>
        <v>0</v>
      </c>
      <c r="O193" s="185">
        <f>'Doplňková činnost'!BE193</f>
        <v>0</v>
      </c>
      <c r="P193" s="186">
        <f>'Hlavní činnost'!AN193</f>
        <v>0</v>
      </c>
      <c r="Q193" s="186">
        <f>'Doplňková činnost'!BV193</f>
        <v>0</v>
      </c>
      <c r="R193" s="163">
        <f>'Hlavní činnost'!AO193</f>
        <v>0</v>
      </c>
      <c r="S193" s="164">
        <f>'Doplňková činnost'!BW193</f>
        <v>0</v>
      </c>
      <c r="T193" s="165">
        <f>'Hlavní činnost'!AP193</f>
        <v>0</v>
      </c>
      <c r="U193" s="166">
        <f>'Doplňková činnost'!BX193</f>
        <v>0</v>
      </c>
    </row>
    <row r="194" spans="2:22" ht="23.25" customHeight="1" x14ac:dyDescent="0.25">
      <c r="B194" s="920" t="s">
        <v>297</v>
      </c>
      <c r="C194" s="921"/>
      <c r="D194" s="217"/>
      <c r="E194" s="151" t="s">
        <v>255</v>
      </c>
      <c r="F194" s="152"/>
      <c r="G194" s="153"/>
      <c r="H194" s="154">
        <f>'Hlavní činnost'!G194</f>
        <v>0</v>
      </c>
      <c r="I194" s="155">
        <f>'Doplňková činnost'!G194</f>
        <v>0</v>
      </c>
      <c r="J194" s="156">
        <f>'Hlavní činnost'!O194</f>
        <v>0</v>
      </c>
      <c r="K194" s="157">
        <f>'Doplňková činnost'!X194</f>
        <v>0</v>
      </c>
      <c r="L194" s="156">
        <f>'Hlavní činnost'!W194</f>
        <v>0</v>
      </c>
      <c r="M194" s="158">
        <f>'Doplňková činnost'!AN194</f>
        <v>0</v>
      </c>
      <c r="N194" s="159">
        <f>'Hlavní činnost'!AE194</f>
        <v>0</v>
      </c>
      <c r="O194" s="185">
        <f>'Doplňková činnost'!BE194</f>
        <v>0</v>
      </c>
      <c r="P194" s="186">
        <f>'Hlavní činnost'!AN194</f>
        <v>0</v>
      </c>
      <c r="Q194" s="186">
        <f>'Doplňková činnost'!BV194</f>
        <v>0</v>
      </c>
      <c r="R194" s="163">
        <f>'Hlavní činnost'!AO194</f>
        <v>0</v>
      </c>
      <c r="S194" s="164">
        <f>'Doplňková činnost'!BW194</f>
        <v>0</v>
      </c>
      <c r="T194" s="165">
        <f>'Hlavní činnost'!AP194</f>
        <v>0</v>
      </c>
      <c r="U194" s="166">
        <f>'Doplňková činnost'!BX194</f>
        <v>0</v>
      </c>
    </row>
    <row r="195" spans="2:22" x14ac:dyDescent="0.25">
      <c r="B195" s="933" t="s">
        <v>298</v>
      </c>
      <c r="C195" s="934"/>
      <c r="D195" s="215"/>
      <c r="E195" s="151" t="s">
        <v>256</v>
      </c>
      <c r="F195" s="152"/>
      <c r="G195" s="153"/>
      <c r="H195" s="154">
        <f>'Hlavní činnost'!G195</f>
        <v>85942</v>
      </c>
      <c r="I195" s="155">
        <f>'Doplňková činnost'!G195</f>
        <v>0</v>
      </c>
      <c r="J195" s="156">
        <f>'Hlavní činnost'!O195</f>
        <v>0</v>
      </c>
      <c r="K195" s="157">
        <f>'Doplňková činnost'!X195</f>
        <v>0</v>
      </c>
      <c r="L195" s="156">
        <f>'Hlavní činnost'!W195</f>
        <v>2000</v>
      </c>
      <c r="M195" s="158">
        <f>'Doplňková činnost'!AN195</f>
        <v>0</v>
      </c>
      <c r="N195" s="159">
        <f>'Hlavní činnost'!AE195</f>
        <v>0</v>
      </c>
      <c r="O195" s="185">
        <f>'Doplňková činnost'!BE195</f>
        <v>0</v>
      </c>
      <c r="P195" s="186">
        <f>'Hlavní činnost'!AN195</f>
        <v>-85942</v>
      </c>
      <c r="Q195" s="186">
        <f>'Doplňková činnost'!BV195</f>
        <v>0</v>
      </c>
      <c r="R195" s="163">
        <f>'Hlavní činnost'!AO195</f>
        <v>0</v>
      </c>
      <c r="S195" s="164">
        <f>'Doplňková činnost'!BW195</f>
        <v>0</v>
      </c>
      <c r="T195" s="165">
        <f>'Hlavní činnost'!AP195</f>
        <v>0</v>
      </c>
      <c r="U195" s="166">
        <f>'Doplňková činnost'!BX195</f>
        <v>0</v>
      </c>
    </row>
    <row r="196" spans="2:22" outlineLevel="1" x14ac:dyDescent="0.25">
      <c r="B196" s="922" t="s">
        <v>5</v>
      </c>
      <c r="C196" s="167" t="s">
        <v>187</v>
      </c>
      <c r="D196" s="167"/>
      <c r="E196" s="897" t="s">
        <v>256</v>
      </c>
      <c r="F196" s="152" t="s">
        <v>77</v>
      </c>
      <c r="G196" s="153" t="s">
        <v>77</v>
      </c>
      <c r="H196" s="169">
        <f>'Hlavní činnost'!G196</f>
        <v>0</v>
      </c>
      <c r="I196" s="170">
        <f>'Doplňková činnost'!G196</f>
        <v>0</v>
      </c>
      <c r="J196" s="171">
        <f>'Hlavní činnost'!O196</f>
        <v>0</v>
      </c>
      <c r="K196" s="172">
        <f>'Doplňková činnost'!X196</f>
        <v>0</v>
      </c>
      <c r="L196" s="171">
        <f>'Hlavní činnost'!W196</f>
        <v>0</v>
      </c>
      <c r="M196" s="173">
        <f>'Doplňková činnost'!AN196</f>
        <v>0</v>
      </c>
      <c r="N196" s="174">
        <f>'Hlavní činnost'!AE196</f>
        <v>0</v>
      </c>
      <c r="O196" s="183">
        <f>'Doplňková činnost'!BE196</f>
        <v>0</v>
      </c>
      <c r="P196" s="184">
        <f>'Hlavní činnost'!AN196</f>
        <v>0</v>
      </c>
      <c r="Q196" s="184">
        <f>'Doplňková činnost'!BV196</f>
        <v>0</v>
      </c>
      <c r="R196" s="178">
        <f>'Hlavní činnost'!AO196</f>
        <v>0</v>
      </c>
      <c r="S196" s="179">
        <f>'Doplňková činnost'!BW196</f>
        <v>0</v>
      </c>
      <c r="T196" s="180">
        <f>'Hlavní činnost'!AP196</f>
        <v>0</v>
      </c>
      <c r="U196" s="181">
        <f>'Doplňková činnost'!BX196</f>
        <v>0</v>
      </c>
    </row>
    <row r="197" spans="2:22" ht="25.5" outlineLevel="1" x14ac:dyDescent="0.25">
      <c r="B197" s="923"/>
      <c r="C197" s="167" t="s">
        <v>188</v>
      </c>
      <c r="D197" s="167"/>
      <c r="E197" s="898"/>
      <c r="F197" s="152" t="s">
        <v>55</v>
      </c>
      <c r="G197" s="153" t="s">
        <v>55</v>
      </c>
      <c r="H197" s="169">
        <f>'Hlavní činnost'!G197</f>
        <v>0</v>
      </c>
      <c r="I197" s="170">
        <f>'Doplňková činnost'!G197</f>
        <v>0</v>
      </c>
      <c r="J197" s="171">
        <f>'Hlavní činnost'!O197</f>
        <v>0</v>
      </c>
      <c r="K197" s="172">
        <f>'Doplňková činnost'!X197</f>
        <v>0</v>
      </c>
      <c r="L197" s="171">
        <f>'Hlavní činnost'!W197</f>
        <v>0</v>
      </c>
      <c r="M197" s="173">
        <f>'Doplňková činnost'!AN197</f>
        <v>0</v>
      </c>
      <c r="N197" s="174">
        <f>'Hlavní činnost'!AE197</f>
        <v>0</v>
      </c>
      <c r="O197" s="183">
        <f>'Doplňková činnost'!BE197</f>
        <v>0</v>
      </c>
      <c r="P197" s="184">
        <f>'Hlavní činnost'!AN197</f>
        <v>0</v>
      </c>
      <c r="Q197" s="184">
        <f>'Doplňková činnost'!BV197</f>
        <v>0</v>
      </c>
      <c r="R197" s="178">
        <f>'Hlavní činnost'!AO197</f>
        <v>0</v>
      </c>
      <c r="S197" s="179">
        <f>'Doplňková činnost'!BW197</f>
        <v>0</v>
      </c>
      <c r="T197" s="180">
        <f>'Hlavní činnost'!AP197</f>
        <v>0</v>
      </c>
      <c r="U197" s="181">
        <f>'Doplňková činnost'!BX197</f>
        <v>0</v>
      </c>
    </row>
    <row r="198" spans="2:22" ht="25.5" customHeight="1" outlineLevel="1" x14ac:dyDescent="0.25">
      <c r="B198" s="923"/>
      <c r="C198" s="167" t="s">
        <v>189</v>
      </c>
      <c r="D198" s="167"/>
      <c r="E198" s="898"/>
      <c r="F198" s="152" t="s">
        <v>63</v>
      </c>
      <c r="G198" s="153" t="s">
        <v>63</v>
      </c>
      <c r="H198" s="169">
        <f>'Hlavní činnost'!G198</f>
        <v>85942</v>
      </c>
      <c r="I198" s="170">
        <f>'Doplňková činnost'!G198</f>
        <v>0</v>
      </c>
      <c r="J198" s="171">
        <f>'Hlavní činnost'!O198</f>
        <v>0</v>
      </c>
      <c r="K198" s="172">
        <f>'Doplňková činnost'!X198</f>
        <v>0</v>
      </c>
      <c r="L198" s="171">
        <f>'Hlavní činnost'!W198</f>
        <v>0</v>
      </c>
      <c r="M198" s="173">
        <f>'Doplňková činnost'!AN198</f>
        <v>0</v>
      </c>
      <c r="N198" s="174">
        <f>'Hlavní činnost'!AE198</f>
        <v>0</v>
      </c>
      <c r="O198" s="183">
        <f>'Doplňková činnost'!BE198</f>
        <v>0</v>
      </c>
      <c r="P198" s="184">
        <f>'Hlavní činnost'!AN198</f>
        <v>-85942</v>
      </c>
      <c r="Q198" s="184">
        <f>'Doplňková činnost'!BV198</f>
        <v>0</v>
      </c>
      <c r="R198" s="178">
        <f>'Hlavní činnost'!AO198</f>
        <v>0</v>
      </c>
      <c r="S198" s="179">
        <f>'Doplňková činnost'!BW198</f>
        <v>0</v>
      </c>
      <c r="T198" s="180">
        <f>'Hlavní činnost'!AP198</f>
        <v>0</v>
      </c>
      <c r="U198" s="181">
        <f>'Doplňková činnost'!BX198</f>
        <v>0</v>
      </c>
    </row>
    <row r="199" spans="2:22" outlineLevel="1" x14ac:dyDescent="0.25">
      <c r="B199" s="923"/>
      <c r="C199" s="167" t="s">
        <v>191</v>
      </c>
      <c r="D199" s="167"/>
      <c r="E199" s="898"/>
      <c r="F199" s="152" t="s">
        <v>190</v>
      </c>
      <c r="G199" s="153" t="s">
        <v>190</v>
      </c>
      <c r="H199" s="169">
        <f>'Hlavní činnost'!G199</f>
        <v>0</v>
      </c>
      <c r="I199" s="170">
        <f>'Doplňková činnost'!G199</f>
        <v>0</v>
      </c>
      <c r="J199" s="171">
        <f>'Hlavní činnost'!O199</f>
        <v>0</v>
      </c>
      <c r="K199" s="172">
        <f>'Doplňková činnost'!X199</f>
        <v>0</v>
      </c>
      <c r="L199" s="171">
        <f>'Hlavní činnost'!W199</f>
        <v>2000</v>
      </c>
      <c r="M199" s="173">
        <f>'Doplňková činnost'!AN199</f>
        <v>0</v>
      </c>
      <c r="N199" s="174">
        <f>'Hlavní činnost'!AE199</f>
        <v>0</v>
      </c>
      <c r="O199" s="183">
        <f>'Doplňková činnost'!BE199</f>
        <v>0</v>
      </c>
      <c r="P199" s="184">
        <f>'Hlavní činnost'!AN199</f>
        <v>0</v>
      </c>
      <c r="Q199" s="184">
        <f>'Doplňková činnost'!BV199</f>
        <v>0</v>
      </c>
      <c r="R199" s="178">
        <f>'Hlavní činnost'!AO199</f>
        <v>0</v>
      </c>
      <c r="S199" s="179">
        <f>'Doplňková činnost'!BW199</f>
        <v>0</v>
      </c>
      <c r="T199" s="180">
        <f>'Hlavní činnost'!AP199</f>
        <v>0</v>
      </c>
      <c r="U199" s="181">
        <f>'Doplňková činnost'!BX199</f>
        <v>0</v>
      </c>
    </row>
    <row r="200" spans="2:22" outlineLevel="1" x14ac:dyDescent="0.25">
      <c r="B200" s="923"/>
      <c r="C200" s="167" t="s">
        <v>379</v>
      </c>
      <c r="D200" s="167"/>
      <c r="E200" s="898"/>
      <c r="F200" s="152" t="s">
        <v>192</v>
      </c>
      <c r="G200" s="153" t="s">
        <v>192</v>
      </c>
      <c r="H200" s="169">
        <f>'Hlavní činnost'!G200</f>
        <v>0</v>
      </c>
      <c r="I200" s="170">
        <f>'Doplňková činnost'!G200</f>
        <v>0</v>
      </c>
      <c r="J200" s="171">
        <f>'Hlavní činnost'!O200</f>
        <v>0</v>
      </c>
      <c r="K200" s="172">
        <f>'Doplňková činnost'!X200</f>
        <v>0</v>
      </c>
      <c r="L200" s="171">
        <f>'Hlavní činnost'!W200</f>
        <v>0</v>
      </c>
      <c r="M200" s="173">
        <f>'Doplňková činnost'!AN200</f>
        <v>0</v>
      </c>
      <c r="N200" s="174">
        <f>'Hlavní činnost'!AE200</f>
        <v>0</v>
      </c>
      <c r="O200" s="183">
        <f>'Doplňková činnost'!BE200</f>
        <v>0</v>
      </c>
      <c r="P200" s="184">
        <f>'Hlavní činnost'!AN200</f>
        <v>0</v>
      </c>
      <c r="Q200" s="184">
        <f>'Doplňková činnost'!BV200</f>
        <v>0</v>
      </c>
      <c r="R200" s="178">
        <f>'Hlavní činnost'!AO200</f>
        <v>0</v>
      </c>
      <c r="S200" s="179">
        <f>'Doplňková činnost'!BW200</f>
        <v>0</v>
      </c>
      <c r="T200" s="180">
        <f>'Hlavní činnost'!AP200</f>
        <v>0</v>
      </c>
      <c r="U200" s="181">
        <f>'Doplňková činnost'!BX200</f>
        <v>0</v>
      </c>
    </row>
    <row r="201" spans="2:22" outlineLevel="1" x14ac:dyDescent="0.25">
      <c r="B201" s="924"/>
      <c r="C201" s="167" t="s">
        <v>13</v>
      </c>
      <c r="D201" s="167"/>
      <c r="E201" s="899"/>
      <c r="F201" s="152"/>
      <c r="G201" s="153"/>
      <c r="H201" s="169">
        <f>'Hlavní činnost'!G201</f>
        <v>0</v>
      </c>
      <c r="I201" s="170">
        <f>'Doplňková činnost'!G201</f>
        <v>0</v>
      </c>
      <c r="J201" s="171">
        <f>'Hlavní činnost'!O201</f>
        <v>0</v>
      </c>
      <c r="K201" s="172">
        <f>'Doplňková činnost'!X201</f>
        <v>0</v>
      </c>
      <c r="L201" s="171">
        <f>'Hlavní činnost'!W201</f>
        <v>0</v>
      </c>
      <c r="M201" s="173">
        <f>'Doplňková činnost'!AN201</f>
        <v>0</v>
      </c>
      <c r="N201" s="174">
        <f>'Hlavní činnost'!AE201</f>
        <v>0</v>
      </c>
      <c r="O201" s="183">
        <f>'Doplňková činnost'!BE201</f>
        <v>0</v>
      </c>
      <c r="P201" s="184">
        <f>'Hlavní činnost'!AN201</f>
        <v>0</v>
      </c>
      <c r="Q201" s="184">
        <f>'Doplňková činnost'!BV201</f>
        <v>0</v>
      </c>
      <c r="R201" s="178">
        <f>'Hlavní činnost'!AO201</f>
        <v>0</v>
      </c>
      <c r="S201" s="179">
        <f>'Doplňková činnost'!BW201</f>
        <v>0</v>
      </c>
      <c r="T201" s="180">
        <f>'Hlavní činnost'!AP201</f>
        <v>0</v>
      </c>
      <c r="U201" s="181">
        <f>'Doplňková činnost'!BX201</f>
        <v>0</v>
      </c>
    </row>
    <row r="202" spans="2:22" x14ac:dyDescent="0.25">
      <c r="B202" s="920" t="s">
        <v>299</v>
      </c>
      <c r="C202" s="921"/>
      <c r="D202" s="217"/>
      <c r="E202" s="151" t="s">
        <v>257</v>
      </c>
      <c r="F202" s="152"/>
      <c r="G202" s="153"/>
      <c r="H202" s="154">
        <f>'Hlavní činnost'!G202</f>
        <v>137815.76999999999</v>
      </c>
      <c r="I202" s="155">
        <f>'Doplňková činnost'!G202</f>
        <v>0</v>
      </c>
      <c r="J202" s="156">
        <f>'Hlavní činnost'!O202</f>
        <v>52000</v>
      </c>
      <c r="K202" s="157">
        <f>'Doplňková činnost'!X202</f>
        <v>0</v>
      </c>
      <c r="L202" s="156">
        <f>'Hlavní činnost'!W202</f>
        <v>80000</v>
      </c>
      <c r="M202" s="158">
        <f>'Doplňková činnost'!AN202</f>
        <v>0</v>
      </c>
      <c r="N202" s="159">
        <f>'Hlavní činnost'!AE202</f>
        <v>52000</v>
      </c>
      <c r="O202" s="185">
        <f>'Doplňková činnost'!BE202</f>
        <v>0</v>
      </c>
      <c r="P202" s="186">
        <f>'Hlavní činnost'!AN202</f>
        <v>-85815.76999999999</v>
      </c>
      <c r="Q202" s="186">
        <f>'Doplňková činnost'!BV202</f>
        <v>0</v>
      </c>
      <c r="R202" s="163">
        <f>'Hlavní činnost'!AO202</f>
        <v>52000</v>
      </c>
      <c r="S202" s="164">
        <f>'Doplňková činnost'!BW202</f>
        <v>0</v>
      </c>
      <c r="T202" s="165">
        <f>'Hlavní činnost'!AP202</f>
        <v>52000</v>
      </c>
      <c r="U202" s="166">
        <f>'Doplňková činnost'!BX202</f>
        <v>0</v>
      </c>
    </row>
    <row r="203" spans="2:22" outlineLevel="1" x14ac:dyDescent="0.25">
      <c r="B203" s="922" t="s">
        <v>5</v>
      </c>
      <c r="C203" s="187" t="s">
        <v>193</v>
      </c>
      <c r="D203" s="187"/>
      <c r="E203" s="897" t="s">
        <v>257</v>
      </c>
      <c r="F203" s="152" t="s">
        <v>55</v>
      </c>
      <c r="G203" s="153" t="s">
        <v>56</v>
      </c>
      <c r="H203" s="169">
        <f>'Hlavní činnost'!G203</f>
        <v>110098.77</v>
      </c>
      <c r="I203" s="170">
        <f>'Doplňková činnost'!G203</f>
        <v>0</v>
      </c>
      <c r="J203" s="171">
        <f>'Hlavní činnost'!O203</f>
        <v>0</v>
      </c>
      <c r="K203" s="172">
        <f>'Doplňková činnost'!X203</f>
        <v>0</v>
      </c>
      <c r="L203" s="171">
        <f>'Hlavní činnost'!W203</f>
        <v>0</v>
      </c>
      <c r="M203" s="173">
        <f>'Doplňková činnost'!AN203</f>
        <v>0</v>
      </c>
      <c r="N203" s="174">
        <f>'Hlavní činnost'!AE203</f>
        <v>0</v>
      </c>
      <c r="O203" s="183">
        <f>'Doplňková činnost'!BE203</f>
        <v>0</v>
      </c>
      <c r="P203" s="184">
        <f>'Hlavní činnost'!AN203</f>
        <v>-110098.77</v>
      </c>
      <c r="Q203" s="184">
        <f>'Doplňková činnost'!BV203</f>
        <v>0</v>
      </c>
      <c r="R203" s="178">
        <f>'Hlavní činnost'!AO203</f>
        <v>0</v>
      </c>
      <c r="S203" s="179">
        <f>'Doplňková činnost'!BW203</f>
        <v>0</v>
      </c>
      <c r="T203" s="180">
        <f>'Hlavní činnost'!AP203</f>
        <v>0</v>
      </c>
      <c r="U203" s="181">
        <f>'Doplňková činnost'!BX203</f>
        <v>0</v>
      </c>
    </row>
    <row r="204" spans="2:22" ht="25.5" outlineLevel="1" x14ac:dyDescent="0.25">
      <c r="B204" s="923"/>
      <c r="C204" s="167" t="s">
        <v>380</v>
      </c>
      <c r="D204" s="167"/>
      <c r="E204" s="898"/>
      <c r="F204" s="152" t="s">
        <v>61</v>
      </c>
      <c r="G204" s="153" t="s">
        <v>61</v>
      </c>
      <c r="H204" s="169">
        <f>'Hlavní činnost'!G204</f>
        <v>0</v>
      </c>
      <c r="I204" s="170">
        <f>'Doplňková činnost'!G204</f>
        <v>0</v>
      </c>
      <c r="J204" s="171">
        <f>'Hlavní činnost'!O204</f>
        <v>0</v>
      </c>
      <c r="K204" s="172">
        <f>'Doplňková činnost'!X204</f>
        <v>0</v>
      </c>
      <c r="L204" s="171">
        <f>'Hlavní činnost'!W204</f>
        <v>0</v>
      </c>
      <c r="M204" s="173">
        <f>'Doplňková činnost'!AN204</f>
        <v>0</v>
      </c>
      <c r="N204" s="174">
        <f>'Hlavní činnost'!AE204</f>
        <v>0</v>
      </c>
      <c r="O204" s="183">
        <f>'Doplňková činnost'!BE204</f>
        <v>0</v>
      </c>
      <c r="P204" s="184">
        <f>'Hlavní činnost'!AN204</f>
        <v>0</v>
      </c>
      <c r="Q204" s="184">
        <f>'Doplňková činnost'!BV204</f>
        <v>0</v>
      </c>
      <c r="R204" s="178">
        <f>'Hlavní činnost'!AO204</f>
        <v>0</v>
      </c>
      <c r="S204" s="179">
        <f>'Doplňková činnost'!BW204</f>
        <v>0</v>
      </c>
      <c r="T204" s="180">
        <f>'Hlavní činnost'!AP204</f>
        <v>0</v>
      </c>
      <c r="U204" s="181">
        <f>'Doplňková činnost'!BX204</f>
        <v>0</v>
      </c>
    </row>
    <row r="205" spans="2:22" outlineLevel="1" x14ac:dyDescent="0.25">
      <c r="B205" s="924"/>
      <c r="C205" s="187" t="s">
        <v>23</v>
      </c>
      <c r="D205" s="187"/>
      <c r="E205" s="899"/>
      <c r="F205" s="152"/>
      <c r="G205" s="153"/>
      <c r="H205" s="169">
        <f>'Hlavní činnost'!G205</f>
        <v>27716.999999999996</v>
      </c>
      <c r="I205" s="170">
        <f>'Doplňková činnost'!G205</f>
        <v>0</v>
      </c>
      <c r="J205" s="171">
        <f>'Hlavní činnost'!O205</f>
        <v>52000</v>
      </c>
      <c r="K205" s="172">
        <f>'Doplňková činnost'!X205</f>
        <v>0</v>
      </c>
      <c r="L205" s="171">
        <f>'Hlavní činnost'!W205</f>
        <v>80000</v>
      </c>
      <c r="M205" s="173">
        <f>'Doplňková činnost'!AN205</f>
        <v>0</v>
      </c>
      <c r="N205" s="174">
        <f>'Hlavní činnost'!AE205</f>
        <v>52000</v>
      </c>
      <c r="O205" s="183">
        <f>'Doplňková činnost'!BE205</f>
        <v>0</v>
      </c>
      <c r="P205" s="184">
        <f>'Hlavní činnost'!AN205</f>
        <v>24283.000000000004</v>
      </c>
      <c r="Q205" s="184">
        <f>'Doplňková činnost'!BV205</f>
        <v>0</v>
      </c>
      <c r="R205" s="178">
        <f>'Hlavní činnost'!AO205</f>
        <v>52000</v>
      </c>
      <c r="S205" s="179">
        <f>'Doplňková činnost'!BW205</f>
        <v>0</v>
      </c>
      <c r="T205" s="180">
        <f>'Hlavní činnost'!AP205</f>
        <v>52000</v>
      </c>
      <c r="U205" s="181">
        <f>'Doplňková činnost'!BX205</f>
        <v>0</v>
      </c>
    </row>
    <row r="206" spans="2:22" x14ac:dyDescent="0.25">
      <c r="B206" s="931" t="s">
        <v>14</v>
      </c>
      <c r="C206" s="932"/>
      <c r="D206" s="126"/>
      <c r="E206" s="4"/>
      <c r="F206" s="1"/>
      <c r="G206" s="54"/>
      <c r="H206" s="57">
        <f>'Hlavní činnost'!G206</f>
        <v>0</v>
      </c>
      <c r="I206" s="58">
        <f>'Doplňková činnost'!G206</f>
        <v>0</v>
      </c>
      <c r="J206" s="61">
        <f>'Hlavní činnost'!O206</f>
        <v>0</v>
      </c>
      <c r="K206" s="62">
        <f>'Doplňková činnost'!X206</f>
        <v>0</v>
      </c>
      <c r="L206" s="61">
        <f>'Hlavní činnost'!W206</f>
        <v>0</v>
      </c>
      <c r="M206" s="66">
        <f>'Doplňková činnost'!AN206</f>
        <v>0</v>
      </c>
      <c r="N206" s="65">
        <f>'Hlavní činnost'!AE206</f>
        <v>0</v>
      </c>
      <c r="O206" s="47">
        <f>'Doplňková činnost'!BE206</f>
        <v>0</v>
      </c>
      <c r="P206" s="25">
        <f>'Hlavní činnost'!AN206</f>
        <v>0</v>
      </c>
      <c r="Q206" s="25">
        <f>'Doplňková činnost'!BV206</f>
        <v>0</v>
      </c>
      <c r="R206" s="94">
        <f>'Hlavní činnost'!AO206</f>
        <v>0</v>
      </c>
      <c r="S206" s="95">
        <f>'Doplňková činnost'!BW206</f>
        <v>0</v>
      </c>
      <c r="T206" s="105">
        <f>'Hlavní činnost'!AP206</f>
        <v>0</v>
      </c>
      <c r="U206" s="106">
        <f>'Doplňková činnost'!BX206</f>
        <v>0</v>
      </c>
      <c r="V206" s="83"/>
    </row>
    <row r="207" spans="2:22" x14ac:dyDescent="0.25">
      <c r="B207" s="933" t="s">
        <v>300</v>
      </c>
      <c r="C207" s="948"/>
      <c r="D207" s="218"/>
      <c r="E207" s="151" t="s">
        <v>258</v>
      </c>
      <c r="F207" s="152"/>
      <c r="G207" s="153"/>
      <c r="H207" s="154">
        <f>'Hlavní činnost'!G207</f>
        <v>0</v>
      </c>
      <c r="I207" s="155">
        <f>'Doplňková činnost'!G207</f>
        <v>0</v>
      </c>
      <c r="J207" s="156">
        <f>'Hlavní činnost'!O207</f>
        <v>0</v>
      </c>
      <c r="K207" s="157">
        <f>'Doplňková činnost'!X207</f>
        <v>0</v>
      </c>
      <c r="L207" s="156">
        <f>'Hlavní činnost'!W207</f>
        <v>0</v>
      </c>
      <c r="M207" s="158">
        <f>'Doplňková činnost'!AN207</f>
        <v>0</v>
      </c>
      <c r="N207" s="159">
        <f>'Hlavní činnost'!AE207</f>
        <v>0</v>
      </c>
      <c r="O207" s="185">
        <f>'Doplňková činnost'!BE207</f>
        <v>0</v>
      </c>
      <c r="P207" s="186">
        <f>'Hlavní činnost'!AN207</f>
        <v>0</v>
      </c>
      <c r="Q207" s="186">
        <f>'Doplňková činnost'!BV207</f>
        <v>0</v>
      </c>
      <c r="R207" s="163">
        <f>'Hlavní činnost'!AO207</f>
        <v>0</v>
      </c>
      <c r="S207" s="164">
        <f>'Doplňková činnost'!BW207</f>
        <v>0</v>
      </c>
      <c r="T207" s="165">
        <f>'Hlavní činnost'!AP207</f>
        <v>0</v>
      </c>
      <c r="U207" s="166">
        <f>'Doplňková činnost'!BX207</f>
        <v>0</v>
      </c>
    </row>
    <row r="208" spans="2:22" x14ac:dyDescent="0.25">
      <c r="B208" s="935" t="s">
        <v>281</v>
      </c>
      <c r="C208" s="936"/>
      <c r="D208" s="216"/>
      <c r="E208" s="151" t="s">
        <v>259</v>
      </c>
      <c r="F208" s="152"/>
      <c r="G208" s="153"/>
      <c r="H208" s="154">
        <f>'Hlavní činnost'!G208</f>
        <v>0</v>
      </c>
      <c r="I208" s="155">
        <f>'Doplňková činnost'!G208</f>
        <v>0</v>
      </c>
      <c r="J208" s="156">
        <f>'Hlavní činnost'!O208</f>
        <v>0</v>
      </c>
      <c r="K208" s="157">
        <f>'Doplňková činnost'!X208</f>
        <v>0</v>
      </c>
      <c r="L208" s="156">
        <f>'Hlavní činnost'!W208</f>
        <v>0</v>
      </c>
      <c r="M208" s="158">
        <f>'Doplňková činnost'!AN208</f>
        <v>0</v>
      </c>
      <c r="N208" s="159">
        <f>'Hlavní činnost'!AE208</f>
        <v>0</v>
      </c>
      <c r="O208" s="185">
        <f>'Doplňková činnost'!BE208</f>
        <v>0</v>
      </c>
      <c r="P208" s="186">
        <f>'Hlavní činnost'!AN208</f>
        <v>0</v>
      </c>
      <c r="Q208" s="186">
        <f>'Doplňková činnost'!BV208</f>
        <v>0</v>
      </c>
      <c r="R208" s="163">
        <f>'Hlavní činnost'!AO208</f>
        <v>0</v>
      </c>
      <c r="S208" s="164">
        <f>'Doplňková činnost'!BW208</f>
        <v>0</v>
      </c>
      <c r="T208" s="165">
        <f>'Hlavní činnost'!AP208</f>
        <v>0</v>
      </c>
      <c r="U208" s="166">
        <f>'Doplňková činnost'!BX208</f>
        <v>0</v>
      </c>
    </row>
    <row r="209" spans="2:21" ht="26.25" x14ac:dyDescent="0.25">
      <c r="B209" s="935" t="s">
        <v>301</v>
      </c>
      <c r="C209" s="936"/>
      <c r="D209" s="216"/>
      <c r="E209" s="191" t="s">
        <v>260</v>
      </c>
      <c r="F209" s="152"/>
      <c r="G209" s="153"/>
      <c r="H209" s="154">
        <f>'Hlavní činnost'!G209</f>
        <v>0</v>
      </c>
      <c r="I209" s="155">
        <f>'Doplňková činnost'!G209</f>
        <v>0</v>
      </c>
      <c r="J209" s="156">
        <f>'Hlavní činnost'!O209</f>
        <v>0</v>
      </c>
      <c r="K209" s="157">
        <f>'Doplňková činnost'!X209</f>
        <v>0</v>
      </c>
      <c r="L209" s="156">
        <f>'Hlavní činnost'!W209</f>
        <v>0</v>
      </c>
      <c r="M209" s="158">
        <f>'Doplňková činnost'!AN209</f>
        <v>0</v>
      </c>
      <c r="N209" s="159">
        <f>'Hlavní činnost'!AE209</f>
        <v>0</v>
      </c>
      <c r="O209" s="185">
        <f>'Doplňková činnost'!BE209</f>
        <v>0</v>
      </c>
      <c r="P209" s="186">
        <f>'Hlavní činnost'!AN209</f>
        <v>0</v>
      </c>
      <c r="Q209" s="186">
        <f>'Doplňková činnost'!BV209</f>
        <v>0</v>
      </c>
      <c r="R209" s="163">
        <f>'Hlavní činnost'!AO209</f>
        <v>0</v>
      </c>
      <c r="S209" s="164">
        <f>'Doplňková činnost'!BW209</f>
        <v>0</v>
      </c>
      <c r="T209" s="165">
        <f>'Hlavní činnost'!AP209</f>
        <v>0</v>
      </c>
      <c r="U209" s="166">
        <f>'Doplňková činnost'!BX209</f>
        <v>0</v>
      </c>
    </row>
    <row r="210" spans="2:21" x14ac:dyDescent="0.25">
      <c r="B210" s="945" t="s">
        <v>15</v>
      </c>
      <c r="C210" s="946"/>
      <c r="D210" s="310"/>
      <c r="E210" s="4"/>
      <c r="F210" s="1"/>
      <c r="G210" s="54"/>
      <c r="H210" s="57">
        <f>'Hlavní činnost'!G210</f>
        <v>63693481.810000002</v>
      </c>
      <c r="I210" s="58">
        <f>'Doplňková činnost'!G210</f>
        <v>0</v>
      </c>
      <c r="J210" s="61">
        <f>'Hlavní činnost'!O210</f>
        <v>56904000</v>
      </c>
      <c r="K210" s="62">
        <f>'Doplňková činnost'!X210</f>
        <v>0</v>
      </c>
      <c r="L210" s="61">
        <f>'Hlavní činnost'!W210</f>
        <v>55780300</v>
      </c>
      <c r="M210" s="66">
        <f>'Doplňková činnost'!AN210</f>
        <v>0</v>
      </c>
      <c r="N210" s="65">
        <f>'Hlavní činnost'!AE210</f>
        <v>91770000</v>
      </c>
      <c r="O210" s="47">
        <f>'Doplňková činnost'!BE210</f>
        <v>0</v>
      </c>
      <c r="P210" s="25">
        <f>'Hlavní činnost'!AN210</f>
        <v>28076518.189999998</v>
      </c>
      <c r="Q210" s="25">
        <f>'Doplňková činnost'!BV210</f>
        <v>0</v>
      </c>
      <c r="R210" s="94">
        <f>'Hlavní činnost'!AO210</f>
        <v>91726000</v>
      </c>
      <c r="S210" s="95">
        <f>'Doplňková činnost'!BW210</f>
        <v>0</v>
      </c>
      <c r="T210" s="105">
        <f>'Hlavní činnost'!AP210</f>
        <v>91604000</v>
      </c>
      <c r="U210" s="106">
        <f>'Doplňková činnost'!BX210</f>
        <v>0</v>
      </c>
    </row>
    <row r="211" spans="2:21" ht="27" customHeight="1" x14ac:dyDescent="0.25">
      <c r="B211" s="935" t="s">
        <v>302</v>
      </c>
      <c r="C211" s="936"/>
      <c r="D211" s="216"/>
      <c r="E211" s="151" t="s">
        <v>261</v>
      </c>
      <c r="F211" s="152"/>
      <c r="G211" s="153"/>
      <c r="H211" s="154">
        <f>'Hlavní činnost'!G211</f>
        <v>63693481.810000002</v>
      </c>
      <c r="I211" s="155">
        <f>'Doplňková činnost'!G211</f>
        <v>0</v>
      </c>
      <c r="J211" s="156">
        <f>'Hlavní činnost'!O211</f>
        <v>56904000</v>
      </c>
      <c r="K211" s="157">
        <f>'Doplňková činnost'!X211</f>
        <v>0</v>
      </c>
      <c r="L211" s="156">
        <f>'Hlavní činnost'!W211</f>
        <v>55780300</v>
      </c>
      <c r="M211" s="158">
        <f>'Doplňková činnost'!AN211</f>
        <v>0</v>
      </c>
      <c r="N211" s="159">
        <f>'Hlavní činnost'!AE211</f>
        <v>91770000</v>
      </c>
      <c r="O211" s="185">
        <f>'Doplňková činnost'!BE211</f>
        <v>0</v>
      </c>
      <c r="P211" s="186">
        <f>'Hlavní činnost'!AN211</f>
        <v>28076518.189999998</v>
      </c>
      <c r="Q211" s="186">
        <f>'Doplňková činnost'!BV211</f>
        <v>0</v>
      </c>
      <c r="R211" s="163">
        <f>'Hlavní činnost'!AO211</f>
        <v>91726000</v>
      </c>
      <c r="S211" s="164">
        <f>'Doplňková činnost'!BW211</f>
        <v>0</v>
      </c>
      <c r="T211" s="165">
        <f>'Hlavní činnost'!AP211</f>
        <v>91604000</v>
      </c>
      <c r="U211" s="166">
        <f>'Doplňková činnost'!BX211</f>
        <v>0</v>
      </c>
    </row>
    <row r="212" spans="2:21" ht="26.25" customHeight="1" outlineLevel="1" x14ac:dyDescent="0.25">
      <c r="B212" s="219" t="s">
        <v>316</v>
      </c>
      <c r="C212" s="220" t="s">
        <v>16</v>
      </c>
      <c r="D212" s="221"/>
      <c r="E212" s="897" t="s">
        <v>261</v>
      </c>
      <c r="F212" s="222" t="s">
        <v>360</v>
      </c>
      <c r="G212" s="153" t="s">
        <v>361</v>
      </c>
      <c r="H212" s="154">
        <f>'Hlavní činnost'!G212</f>
        <v>7427042</v>
      </c>
      <c r="I212" s="155">
        <f>'Doplňková činnost'!G212</f>
        <v>0</v>
      </c>
      <c r="J212" s="156">
        <f>'Hlavní činnost'!O212</f>
        <v>0</v>
      </c>
      <c r="K212" s="157">
        <f>'Doplňková činnost'!X212</f>
        <v>0</v>
      </c>
      <c r="L212" s="156">
        <f>'Hlavní činnost'!W212</f>
        <v>0</v>
      </c>
      <c r="M212" s="158">
        <f>'Doplňková činnost'!AN212</f>
        <v>0</v>
      </c>
      <c r="N212" s="159">
        <f>'Hlavní činnost'!AE212</f>
        <v>0</v>
      </c>
      <c r="O212" s="185">
        <f>'Doplňková činnost'!BE212</f>
        <v>0</v>
      </c>
      <c r="P212" s="186">
        <f>'Hlavní činnost'!AN212</f>
        <v>-7427042</v>
      </c>
      <c r="Q212" s="186">
        <f>'Doplňková činnost'!BV212</f>
        <v>0</v>
      </c>
      <c r="R212" s="163">
        <f>'Hlavní činnost'!AO212</f>
        <v>0</v>
      </c>
      <c r="S212" s="164">
        <f>'Doplňková činnost'!BW212</f>
        <v>0</v>
      </c>
      <c r="T212" s="165">
        <f>'Hlavní činnost'!AP212</f>
        <v>0</v>
      </c>
      <c r="U212" s="166">
        <f>'Doplňková činnost'!BX212</f>
        <v>0</v>
      </c>
    </row>
    <row r="213" spans="2:21" outlineLevel="1" x14ac:dyDescent="0.25">
      <c r="B213" s="223" t="s">
        <v>5</v>
      </c>
      <c r="C213" s="215" t="s">
        <v>369</v>
      </c>
      <c r="D213" s="224">
        <v>33353</v>
      </c>
      <c r="E213" s="898"/>
      <c r="F213" s="152"/>
      <c r="G213" s="153"/>
      <c r="H213" s="169">
        <f>'Hlavní činnost'!G213</f>
        <v>0</v>
      </c>
      <c r="I213" s="170">
        <f>'Doplňková činnost'!G213</f>
        <v>0</v>
      </c>
      <c r="J213" s="171">
        <f>'Hlavní činnost'!O213</f>
        <v>0</v>
      </c>
      <c r="K213" s="172">
        <f>'Doplňková činnost'!X213</f>
        <v>0</v>
      </c>
      <c r="L213" s="171">
        <f>'Hlavní činnost'!W213</f>
        <v>0</v>
      </c>
      <c r="M213" s="173">
        <f>'Doplňková činnost'!AN213</f>
        <v>0</v>
      </c>
      <c r="N213" s="174">
        <f>'Hlavní činnost'!AE213</f>
        <v>0</v>
      </c>
      <c r="O213" s="183">
        <f>'Doplňková činnost'!BE213</f>
        <v>0</v>
      </c>
      <c r="P213" s="184">
        <f>'Hlavní činnost'!AN213</f>
        <v>0</v>
      </c>
      <c r="Q213" s="184">
        <f>'Doplňková činnost'!BV213</f>
        <v>0</v>
      </c>
      <c r="R213" s="178">
        <f>'Hlavní činnost'!AO213</f>
        <v>0</v>
      </c>
      <c r="S213" s="179">
        <f>'Doplňková činnost'!BW213</f>
        <v>0</v>
      </c>
      <c r="T213" s="180">
        <f>'Hlavní činnost'!AP213</f>
        <v>0</v>
      </c>
      <c r="U213" s="181">
        <f>'Doplňková činnost'!BX213</f>
        <v>0</v>
      </c>
    </row>
    <row r="214" spans="2:21" outlineLevel="1" x14ac:dyDescent="0.25">
      <c r="B214" s="223"/>
      <c r="C214" s="215" t="s">
        <v>17</v>
      </c>
      <c r="D214" s="225"/>
      <c r="E214" s="898"/>
      <c r="F214" s="152"/>
      <c r="G214" s="153"/>
      <c r="H214" s="169">
        <f>'Hlavní činnost'!G214</f>
        <v>0</v>
      </c>
      <c r="I214" s="170">
        <f>'Doplňková činnost'!G214</f>
        <v>0</v>
      </c>
      <c r="J214" s="171">
        <f>'Hlavní činnost'!O214</f>
        <v>0</v>
      </c>
      <c r="K214" s="172">
        <f>'Doplňková činnost'!X214</f>
        <v>0</v>
      </c>
      <c r="L214" s="171">
        <f>'Hlavní činnost'!W214</f>
        <v>0</v>
      </c>
      <c r="M214" s="173">
        <f>'Doplňková činnost'!AN214</f>
        <v>0</v>
      </c>
      <c r="N214" s="174">
        <f>'Hlavní činnost'!AE214</f>
        <v>0</v>
      </c>
      <c r="O214" s="183">
        <f>'Doplňková činnost'!BE214</f>
        <v>0</v>
      </c>
      <c r="P214" s="184">
        <f>'Hlavní činnost'!AN214</f>
        <v>0</v>
      </c>
      <c r="Q214" s="184">
        <f>'Doplňková činnost'!BV214</f>
        <v>0</v>
      </c>
      <c r="R214" s="178">
        <f>'Hlavní činnost'!AO214</f>
        <v>0</v>
      </c>
      <c r="S214" s="179">
        <f>'Doplňková činnost'!BW214</f>
        <v>0</v>
      </c>
      <c r="T214" s="180">
        <f>'Hlavní činnost'!AP214</f>
        <v>0</v>
      </c>
      <c r="U214" s="181">
        <f>'Doplňková činnost'!BX214</f>
        <v>0</v>
      </c>
    </row>
    <row r="215" spans="2:21" ht="25.5" customHeight="1" outlineLevel="1" x14ac:dyDescent="0.25">
      <c r="B215" s="223"/>
      <c r="C215" s="215" t="s">
        <v>18</v>
      </c>
      <c r="D215" s="224">
        <v>13307</v>
      </c>
      <c r="E215" s="898"/>
      <c r="F215" s="152"/>
      <c r="G215" s="153"/>
      <c r="H215" s="169">
        <f>'Hlavní činnost'!G215</f>
        <v>0</v>
      </c>
      <c r="I215" s="170">
        <f>'Doplňková činnost'!G215</f>
        <v>0</v>
      </c>
      <c r="J215" s="171">
        <f>'Hlavní činnost'!O215</f>
        <v>0</v>
      </c>
      <c r="K215" s="172">
        <f>'Doplňková činnost'!X215</f>
        <v>0</v>
      </c>
      <c r="L215" s="171">
        <f>'Hlavní činnost'!W215</f>
        <v>0</v>
      </c>
      <c r="M215" s="173">
        <f>'Doplňková činnost'!AN215</f>
        <v>0</v>
      </c>
      <c r="N215" s="174">
        <f>'Hlavní činnost'!AE215</f>
        <v>0</v>
      </c>
      <c r="O215" s="183">
        <f>'Doplňková činnost'!BE215</f>
        <v>0</v>
      </c>
      <c r="P215" s="184">
        <f>'Hlavní činnost'!AN215</f>
        <v>0</v>
      </c>
      <c r="Q215" s="184">
        <f>'Doplňková činnost'!BV215</f>
        <v>0</v>
      </c>
      <c r="R215" s="178">
        <f>'Hlavní činnost'!AO215</f>
        <v>0</v>
      </c>
      <c r="S215" s="179">
        <f>'Doplňková činnost'!BW215</f>
        <v>0</v>
      </c>
      <c r="T215" s="180">
        <f>'Hlavní činnost'!AP215</f>
        <v>0</v>
      </c>
      <c r="U215" s="181">
        <f>'Doplňková činnost'!BX215</f>
        <v>0</v>
      </c>
    </row>
    <row r="216" spans="2:21" outlineLevel="1" x14ac:dyDescent="0.25">
      <c r="B216" s="223"/>
      <c r="C216" s="215" t="s">
        <v>19</v>
      </c>
      <c r="D216" s="225"/>
      <c r="E216" s="898"/>
      <c r="F216" s="152"/>
      <c r="G216" s="153"/>
      <c r="H216" s="169">
        <f>'Hlavní činnost'!G216</f>
        <v>0</v>
      </c>
      <c r="I216" s="170">
        <f>'Doplňková činnost'!G216</f>
        <v>0</v>
      </c>
      <c r="J216" s="171">
        <f>'Hlavní činnost'!O216</f>
        <v>0</v>
      </c>
      <c r="K216" s="172">
        <f>'Doplňková činnost'!X216</f>
        <v>0</v>
      </c>
      <c r="L216" s="171">
        <f>'Hlavní činnost'!W216</f>
        <v>0</v>
      </c>
      <c r="M216" s="173">
        <f>'Doplňková činnost'!AN216</f>
        <v>0</v>
      </c>
      <c r="N216" s="174">
        <f>'Hlavní činnost'!AE216</f>
        <v>0</v>
      </c>
      <c r="O216" s="183">
        <f>'Doplňková činnost'!BE216</f>
        <v>0</v>
      </c>
      <c r="P216" s="184">
        <f>'Hlavní činnost'!AN216</f>
        <v>0</v>
      </c>
      <c r="Q216" s="184">
        <f>'Doplňková činnost'!BV216</f>
        <v>0</v>
      </c>
      <c r="R216" s="178">
        <f>'Hlavní činnost'!AO216</f>
        <v>0</v>
      </c>
      <c r="S216" s="179">
        <f>'Doplňková činnost'!BW216</f>
        <v>0</v>
      </c>
      <c r="T216" s="180">
        <f>'Hlavní činnost'!AP216</f>
        <v>0</v>
      </c>
      <c r="U216" s="181">
        <f>'Doplňková činnost'!BX216</f>
        <v>0</v>
      </c>
    </row>
    <row r="217" spans="2:21" outlineLevel="1" x14ac:dyDescent="0.25">
      <c r="B217" s="223"/>
      <c r="C217" s="215" t="s">
        <v>20</v>
      </c>
      <c r="D217" s="225"/>
      <c r="E217" s="898"/>
      <c r="F217" s="152"/>
      <c r="G217" s="153"/>
      <c r="H217" s="169">
        <f>'Hlavní činnost'!G217</f>
        <v>0</v>
      </c>
      <c r="I217" s="170">
        <f>'Doplňková činnost'!G217</f>
        <v>0</v>
      </c>
      <c r="J217" s="171">
        <f>'Hlavní činnost'!O217</f>
        <v>0</v>
      </c>
      <c r="K217" s="172">
        <f>'Doplňková činnost'!X217</f>
        <v>0</v>
      </c>
      <c r="L217" s="171">
        <f>'Hlavní činnost'!W217</f>
        <v>0</v>
      </c>
      <c r="M217" s="173">
        <f>'Doplňková činnost'!AN217</f>
        <v>0</v>
      </c>
      <c r="N217" s="174">
        <f>'Hlavní činnost'!AE217</f>
        <v>0</v>
      </c>
      <c r="O217" s="183">
        <f>'Doplňková činnost'!BE217</f>
        <v>0</v>
      </c>
      <c r="P217" s="184">
        <f>'Hlavní činnost'!AN217</f>
        <v>0</v>
      </c>
      <c r="Q217" s="184">
        <f>'Doplňková činnost'!BV217</f>
        <v>0</v>
      </c>
      <c r="R217" s="178">
        <f>'Hlavní činnost'!AO217</f>
        <v>0</v>
      </c>
      <c r="S217" s="179">
        <f>'Doplňková činnost'!BW217</f>
        <v>0</v>
      </c>
      <c r="T217" s="180">
        <f>'Hlavní činnost'!AP217</f>
        <v>0</v>
      </c>
      <c r="U217" s="181">
        <f>'Doplňková činnost'!BX217</f>
        <v>0</v>
      </c>
    </row>
    <row r="218" spans="2:21" ht="26.25" outlineLevel="1" x14ac:dyDescent="0.25">
      <c r="B218" s="223"/>
      <c r="C218" s="215" t="s">
        <v>21</v>
      </c>
      <c r="D218" s="225"/>
      <c r="E218" s="898"/>
      <c r="F218" s="152"/>
      <c r="G218" s="153"/>
      <c r="H218" s="169">
        <f>'Hlavní činnost'!G218</f>
        <v>0</v>
      </c>
      <c r="I218" s="170">
        <f>'Doplňková činnost'!G218</f>
        <v>0</v>
      </c>
      <c r="J218" s="171">
        <f>'Hlavní činnost'!O218</f>
        <v>0</v>
      </c>
      <c r="K218" s="172">
        <f>'Doplňková činnost'!X218</f>
        <v>0</v>
      </c>
      <c r="L218" s="171">
        <f>'Hlavní činnost'!W218</f>
        <v>0</v>
      </c>
      <c r="M218" s="173">
        <f>'Doplňková činnost'!AN218</f>
        <v>0</v>
      </c>
      <c r="N218" s="174">
        <f>'Hlavní činnost'!AE218</f>
        <v>0</v>
      </c>
      <c r="O218" s="183">
        <f>'Doplňková činnost'!BE218</f>
        <v>0</v>
      </c>
      <c r="P218" s="184">
        <f>'Hlavní činnost'!AN218</f>
        <v>0</v>
      </c>
      <c r="Q218" s="184">
        <f>'Doplňková činnost'!BV218</f>
        <v>0</v>
      </c>
      <c r="R218" s="178">
        <f>'Hlavní činnost'!AO218</f>
        <v>0</v>
      </c>
      <c r="S218" s="179">
        <f>'Doplňková činnost'!BW218</f>
        <v>0</v>
      </c>
      <c r="T218" s="180">
        <f>'Hlavní činnost'!AP218</f>
        <v>0</v>
      </c>
      <c r="U218" s="181">
        <f>'Doplňková činnost'!BX218</f>
        <v>0</v>
      </c>
    </row>
    <row r="219" spans="2:21" outlineLevel="1" x14ac:dyDescent="0.25">
      <c r="B219" s="223"/>
      <c r="C219" s="226" t="s">
        <v>22</v>
      </c>
      <c r="D219" s="226"/>
      <c r="E219" s="898"/>
      <c r="F219" s="152"/>
      <c r="G219" s="153"/>
      <c r="H219" s="169">
        <f>'Hlavní činnost'!G219</f>
        <v>0</v>
      </c>
      <c r="I219" s="170">
        <f>'Doplňková činnost'!G219</f>
        <v>0</v>
      </c>
      <c r="J219" s="171">
        <f>'Hlavní činnost'!O219</f>
        <v>0</v>
      </c>
      <c r="K219" s="172">
        <f>'Doplňková činnost'!X219</f>
        <v>0</v>
      </c>
      <c r="L219" s="171">
        <f>'Hlavní činnost'!W219</f>
        <v>0</v>
      </c>
      <c r="M219" s="173">
        <f>'Doplňková činnost'!AN219</f>
        <v>0</v>
      </c>
      <c r="N219" s="174">
        <f>'Hlavní činnost'!AE219</f>
        <v>0</v>
      </c>
      <c r="O219" s="183">
        <f>'Doplňková činnost'!BE219</f>
        <v>0</v>
      </c>
      <c r="P219" s="184">
        <f>'Hlavní činnost'!AN219</f>
        <v>0</v>
      </c>
      <c r="Q219" s="184">
        <f>'Doplňková činnost'!BV219</f>
        <v>0</v>
      </c>
      <c r="R219" s="178">
        <f>'Hlavní činnost'!AO219</f>
        <v>0</v>
      </c>
      <c r="S219" s="179">
        <f>'Doplňková činnost'!BW219</f>
        <v>0</v>
      </c>
      <c r="T219" s="180">
        <f>'Hlavní činnost'!AP219</f>
        <v>0</v>
      </c>
      <c r="U219" s="181">
        <f>'Doplňková činnost'!BX219</f>
        <v>0</v>
      </c>
    </row>
    <row r="220" spans="2:21" outlineLevel="1" x14ac:dyDescent="0.25">
      <c r="B220" s="223"/>
      <c r="C220" s="226" t="s">
        <v>23</v>
      </c>
      <c r="D220" s="226"/>
      <c r="E220" s="898"/>
      <c r="F220" s="152"/>
      <c r="G220" s="153"/>
      <c r="H220" s="169">
        <f>'Hlavní činnost'!G220</f>
        <v>7427042</v>
      </c>
      <c r="I220" s="170">
        <f>'Doplňková činnost'!G220</f>
        <v>0</v>
      </c>
      <c r="J220" s="171">
        <f>'Hlavní činnost'!O220</f>
        <v>0</v>
      </c>
      <c r="K220" s="172">
        <f>'Doplňková činnost'!X220</f>
        <v>0</v>
      </c>
      <c r="L220" s="171">
        <f>'Hlavní činnost'!W220</f>
        <v>0</v>
      </c>
      <c r="M220" s="173">
        <f>'Doplňková činnost'!AN220</f>
        <v>0</v>
      </c>
      <c r="N220" s="174">
        <f>'Hlavní činnost'!AE220</f>
        <v>0</v>
      </c>
      <c r="O220" s="183">
        <f>'Doplňková činnost'!BE220</f>
        <v>0</v>
      </c>
      <c r="P220" s="184">
        <f>'Hlavní činnost'!AN220</f>
        <v>-7427042</v>
      </c>
      <c r="Q220" s="184">
        <f>'Doplňková činnost'!BV220</f>
        <v>0</v>
      </c>
      <c r="R220" s="178">
        <f>'Hlavní činnost'!AO220</f>
        <v>0</v>
      </c>
      <c r="S220" s="179">
        <f>'Doplňková činnost'!BW220</f>
        <v>0</v>
      </c>
      <c r="T220" s="180">
        <f>'Hlavní činnost'!AP220</f>
        <v>0</v>
      </c>
      <c r="U220" s="181">
        <f>'Doplňková činnost'!BX220</f>
        <v>0</v>
      </c>
    </row>
    <row r="221" spans="2:21" ht="26.25" outlineLevel="1" x14ac:dyDescent="0.25">
      <c r="B221" s="219" t="s">
        <v>317</v>
      </c>
      <c r="C221" s="227" t="s">
        <v>303</v>
      </c>
      <c r="D221" s="227"/>
      <c r="E221" s="898"/>
      <c r="F221" s="228" t="s">
        <v>362</v>
      </c>
      <c r="G221" s="153" t="s">
        <v>363</v>
      </c>
      <c r="H221" s="154">
        <f>'Hlavní činnost'!G221</f>
        <v>55938291.210000001</v>
      </c>
      <c r="I221" s="155">
        <f>'Doplňková činnost'!G221</f>
        <v>0</v>
      </c>
      <c r="J221" s="156">
        <f>'Hlavní činnost'!O221</f>
        <v>56750000</v>
      </c>
      <c r="K221" s="157">
        <f>'Doplňková činnost'!X221</f>
        <v>0</v>
      </c>
      <c r="L221" s="156">
        <f>'Hlavní činnost'!W221</f>
        <v>55626300</v>
      </c>
      <c r="M221" s="158">
        <f>'Doplňková činnost'!AN221</f>
        <v>0</v>
      </c>
      <c r="N221" s="159">
        <f>'Hlavní činnost'!AE221</f>
        <v>91616000</v>
      </c>
      <c r="O221" s="185">
        <f>'Doplňková činnost'!BE221</f>
        <v>0</v>
      </c>
      <c r="P221" s="186">
        <f>'Hlavní činnost'!AN221</f>
        <v>35677708.789999999</v>
      </c>
      <c r="Q221" s="186">
        <f>'Doplňková činnost'!BV221</f>
        <v>0</v>
      </c>
      <c r="R221" s="163">
        <f>'Hlavní činnost'!AO221</f>
        <v>91572000</v>
      </c>
      <c r="S221" s="164">
        <f>'Doplňková činnost'!BW221</f>
        <v>0</v>
      </c>
      <c r="T221" s="165">
        <f>'Hlavní činnost'!AP221</f>
        <v>91450000</v>
      </c>
      <c r="U221" s="166">
        <f>'Doplňková činnost'!BX221</f>
        <v>0</v>
      </c>
    </row>
    <row r="222" spans="2:21" outlineLevel="1" x14ac:dyDescent="0.25">
      <c r="B222" s="223" t="s">
        <v>5</v>
      </c>
      <c r="C222" s="215" t="s">
        <v>339</v>
      </c>
      <c r="D222" s="229" t="s">
        <v>326</v>
      </c>
      <c r="E222" s="898"/>
      <c r="F222" s="152"/>
      <c r="G222" s="153"/>
      <c r="H222" s="169">
        <f>'Hlavní činnost'!G222</f>
        <v>3500000</v>
      </c>
      <c r="I222" s="170">
        <f>'Doplňková činnost'!G222</f>
        <v>0</v>
      </c>
      <c r="J222" s="171">
        <f>'Hlavní činnost'!O222</f>
        <v>7387000</v>
      </c>
      <c r="K222" s="172">
        <f>'Doplňková činnost'!X222</f>
        <v>0</v>
      </c>
      <c r="L222" s="171">
        <f>'Hlavní činnost'!W222</f>
        <v>7387000</v>
      </c>
      <c r="M222" s="173">
        <f>'Doplňková činnost'!AN222</f>
        <v>0</v>
      </c>
      <c r="N222" s="174">
        <f>'Hlavní činnost'!AE222</f>
        <v>43428000</v>
      </c>
      <c r="O222" s="183">
        <f>'Doplňková činnost'!BE222</f>
        <v>0</v>
      </c>
      <c r="P222" s="184">
        <f>'Hlavní činnost'!AN222</f>
        <v>39928000</v>
      </c>
      <c r="Q222" s="184">
        <f>'Doplňková činnost'!BV222</f>
        <v>0</v>
      </c>
      <c r="R222" s="178">
        <f>'Hlavní činnost'!AO222</f>
        <v>43428000</v>
      </c>
      <c r="S222" s="179">
        <f>'Doplňková činnost'!BW222</f>
        <v>0</v>
      </c>
      <c r="T222" s="180">
        <f>'Hlavní činnost'!AP222</f>
        <v>43428000</v>
      </c>
      <c r="U222" s="181">
        <f>'Doplňková činnost'!BX222</f>
        <v>0</v>
      </c>
    </row>
    <row r="223" spans="2:21" ht="30" customHeight="1" outlineLevel="1" x14ac:dyDescent="0.25">
      <c r="B223" s="223"/>
      <c r="C223" s="215" t="s">
        <v>340</v>
      </c>
      <c r="D223" s="229" t="s">
        <v>327</v>
      </c>
      <c r="E223" s="898"/>
      <c r="F223" s="152"/>
      <c r="G223" s="153"/>
      <c r="H223" s="169">
        <f>'Hlavní činnost'!G223</f>
        <v>13178577.140000001</v>
      </c>
      <c r="I223" s="170">
        <f>'Doplňková činnost'!G223</f>
        <v>0</v>
      </c>
      <c r="J223" s="171">
        <f>'Hlavní činnost'!O223</f>
        <v>10343000</v>
      </c>
      <c r="K223" s="172">
        <f>'Doplňková činnost'!X223</f>
        <v>0</v>
      </c>
      <c r="L223" s="171">
        <f>'Hlavní činnost'!W223</f>
        <v>10343000</v>
      </c>
      <c r="M223" s="173">
        <f>'Doplňková činnost'!AN223</f>
        <v>0</v>
      </c>
      <c r="N223" s="174">
        <f>'Hlavní činnost'!AE223</f>
        <v>10343000</v>
      </c>
      <c r="O223" s="183">
        <f>'Doplňková činnost'!BE223</f>
        <v>0</v>
      </c>
      <c r="P223" s="184">
        <f>'Hlavní činnost'!AN223</f>
        <v>-2835577.1400000006</v>
      </c>
      <c r="Q223" s="184">
        <f>'Doplňková činnost'!BV223</f>
        <v>0</v>
      </c>
      <c r="R223" s="178">
        <f>'Hlavní činnost'!AO223</f>
        <v>10343000</v>
      </c>
      <c r="S223" s="179">
        <f>'Doplňková činnost'!BW223</f>
        <v>0</v>
      </c>
      <c r="T223" s="180">
        <f>'Hlavní činnost'!AP223</f>
        <v>10343000</v>
      </c>
      <c r="U223" s="181">
        <f>'Doplňková činnost'!BX223</f>
        <v>0</v>
      </c>
    </row>
    <row r="224" spans="2:21" outlineLevel="1" x14ac:dyDescent="0.25">
      <c r="B224" s="223"/>
      <c r="C224" s="215" t="s">
        <v>354</v>
      </c>
      <c r="D224" s="229" t="s">
        <v>328</v>
      </c>
      <c r="E224" s="898"/>
      <c r="F224" s="152"/>
      <c r="G224" s="153"/>
      <c r="H224" s="169">
        <f>'Hlavní činnost'!G224</f>
        <v>0</v>
      </c>
      <c r="I224" s="170">
        <f>'Doplňková činnost'!G224</f>
        <v>0</v>
      </c>
      <c r="J224" s="171">
        <f>'Hlavní činnost'!O224</f>
        <v>0</v>
      </c>
      <c r="K224" s="172">
        <f>'Doplňková činnost'!X224</f>
        <v>0</v>
      </c>
      <c r="L224" s="171">
        <f>'Hlavní činnost'!W224</f>
        <v>0</v>
      </c>
      <c r="M224" s="173">
        <f>'Doplňková činnost'!AN224</f>
        <v>0</v>
      </c>
      <c r="N224" s="174">
        <f>'Hlavní činnost'!AE224</f>
        <v>0</v>
      </c>
      <c r="O224" s="183">
        <f>'Doplňková činnost'!BE224</f>
        <v>0</v>
      </c>
      <c r="P224" s="184">
        <f>'Hlavní činnost'!AN224</f>
        <v>0</v>
      </c>
      <c r="Q224" s="184">
        <f>'Doplňková činnost'!BV224</f>
        <v>0</v>
      </c>
      <c r="R224" s="178">
        <f>'Hlavní činnost'!AO224</f>
        <v>0</v>
      </c>
      <c r="S224" s="179">
        <f>'Doplňková činnost'!BW224</f>
        <v>0</v>
      </c>
      <c r="T224" s="180">
        <f>'Hlavní činnost'!AP224</f>
        <v>0</v>
      </c>
      <c r="U224" s="181">
        <f>'Doplňková činnost'!BX224</f>
        <v>0</v>
      </c>
    </row>
    <row r="225" spans="2:21" outlineLevel="1" x14ac:dyDescent="0.25">
      <c r="B225" s="223"/>
      <c r="C225" s="215" t="s">
        <v>342</v>
      </c>
      <c r="D225" s="229" t="s">
        <v>329</v>
      </c>
      <c r="E225" s="898"/>
      <c r="F225" s="152"/>
      <c r="G225" s="153"/>
      <c r="H225" s="169">
        <f>'Hlavní činnost'!G225</f>
        <v>2104014.0700000003</v>
      </c>
      <c r="I225" s="170">
        <f>'Doplňková činnost'!G225</f>
        <v>0</v>
      </c>
      <c r="J225" s="171">
        <f>'Hlavní činnost'!O225</f>
        <v>1864000</v>
      </c>
      <c r="K225" s="172">
        <f>'Doplňková činnost'!X225</f>
        <v>0</v>
      </c>
      <c r="L225" s="171">
        <f>'Hlavní činnost'!W225</f>
        <v>2018000</v>
      </c>
      <c r="M225" s="173">
        <f>'Doplňková činnost'!AN225</f>
        <v>0</v>
      </c>
      <c r="N225" s="174">
        <f>'Hlavní činnost'!AE225</f>
        <v>1967000</v>
      </c>
      <c r="O225" s="183">
        <f>'Doplňková činnost'!BE225</f>
        <v>0</v>
      </c>
      <c r="P225" s="184">
        <f>'Hlavní činnost'!AN225</f>
        <v>-137014.0700000003</v>
      </c>
      <c r="Q225" s="184">
        <f>'Doplňková činnost'!BV225</f>
        <v>0</v>
      </c>
      <c r="R225" s="178">
        <f>'Hlavní činnost'!AO225</f>
        <v>1923000</v>
      </c>
      <c r="S225" s="179">
        <f>'Doplňková činnost'!BW225</f>
        <v>0</v>
      </c>
      <c r="T225" s="180">
        <f>'Hlavní činnost'!AP225</f>
        <v>1801000</v>
      </c>
      <c r="U225" s="181">
        <f>'Doplňková činnost'!BX225</f>
        <v>0</v>
      </c>
    </row>
    <row r="226" spans="2:21" outlineLevel="1" x14ac:dyDescent="0.25">
      <c r="B226" s="223"/>
      <c r="C226" s="215" t="s">
        <v>343</v>
      </c>
      <c r="D226" s="229" t="s">
        <v>330</v>
      </c>
      <c r="E226" s="898"/>
      <c r="F226" s="152"/>
      <c r="G226" s="153"/>
      <c r="H226" s="169">
        <f>'Hlavní činnost'!G226</f>
        <v>0</v>
      </c>
      <c r="I226" s="170">
        <f>'Doplňková činnost'!G226</f>
        <v>0</v>
      </c>
      <c r="J226" s="171">
        <f>'Hlavní činnost'!O226</f>
        <v>0</v>
      </c>
      <c r="K226" s="172">
        <f>'Doplňková činnost'!X226</f>
        <v>0</v>
      </c>
      <c r="L226" s="171">
        <f>'Hlavní činnost'!W226</f>
        <v>0</v>
      </c>
      <c r="M226" s="173">
        <f>'Doplňková činnost'!AN226</f>
        <v>0</v>
      </c>
      <c r="N226" s="174">
        <f>'Hlavní činnost'!AE226</f>
        <v>0</v>
      </c>
      <c r="O226" s="183">
        <f>'Doplňková činnost'!BE226</f>
        <v>0</v>
      </c>
      <c r="P226" s="184">
        <f>'Hlavní činnost'!AN226</f>
        <v>0</v>
      </c>
      <c r="Q226" s="184">
        <f>'Doplňková činnost'!BV226</f>
        <v>0</v>
      </c>
      <c r="R226" s="178">
        <f>'Hlavní činnost'!AO226</f>
        <v>0</v>
      </c>
      <c r="S226" s="179">
        <f>'Doplňková činnost'!BW226</f>
        <v>0</v>
      </c>
      <c r="T226" s="180">
        <f>'Hlavní činnost'!AP226</f>
        <v>0</v>
      </c>
      <c r="U226" s="181">
        <f>'Doplňková činnost'!BX226</f>
        <v>0</v>
      </c>
    </row>
    <row r="227" spans="2:21" outlineLevel="1" x14ac:dyDescent="0.25">
      <c r="B227" s="223"/>
      <c r="C227" s="215" t="s">
        <v>344</v>
      </c>
      <c r="D227" s="229" t="s">
        <v>331</v>
      </c>
      <c r="E227" s="898"/>
      <c r="F227" s="152"/>
      <c r="G227" s="153"/>
      <c r="H227" s="169">
        <f>'Hlavní činnost'!G227</f>
        <v>0</v>
      </c>
      <c r="I227" s="170">
        <f>'Doplňková činnost'!G227</f>
        <v>0</v>
      </c>
      <c r="J227" s="171">
        <f>'Hlavní činnost'!O227</f>
        <v>0</v>
      </c>
      <c r="K227" s="172">
        <f>'Doplňková činnost'!X227</f>
        <v>0</v>
      </c>
      <c r="L227" s="171">
        <f>'Hlavní činnost'!W227</f>
        <v>0</v>
      </c>
      <c r="M227" s="173">
        <f>'Doplňková činnost'!AN227</f>
        <v>0</v>
      </c>
      <c r="N227" s="174">
        <f>'Hlavní činnost'!AE227</f>
        <v>0</v>
      </c>
      <c r="O227" s="183">
        <f>'Doplňková činnost'!BE227</f>
        <v>0</v>
      </c>
      <c r="P227" s="184">
        <f>'Hlavní činnost'!AN227</f>
        <v>0</v>
      </c>
      <c r="Q227" s="184">
        <f>'Doplňková činnost'!BV227</f>
        <v>0</v>
      </c>
      <c r="R227" s="178">
        <f>'Hlavní činnost'!AO227</f>
        <v>0</v>
      </c>
      <c r="S227" s="179">
        <f>'Doplňková činnost'!BW227</f>
        <v>0</v>
      </c>
      <c r="T227" s="180">
        <f>'Hlavní činnost'!AP227</f>
        <v>0</v>
      </c>
      <c r="U227" s="181">
        <f>'Doplňková činnost'!BX227</f>
        <v>0</v>
      </c>
    </row>
    <row r="228" spans="2:21" ht="26.25" outlineLevel="1" x14ac:dyDescent="0.25">
      <c r="B228" s="223"/>
      <c r="C228" s="215" t="s">
        <v>353</v>
      </c>
      <c r="D228" s="229" t="s">
        <v>332</v>
      </c>
      <c r="E228" s="898"/>
      <c r="F228" s="152"/>
      <c r="G228" s="153"/>
      <c r="H228" s="169">
        <f>'Hlavní činnost'!G228</f>
        <v>0</v>
      </c>
      <c r="I228" s="170">
        <f>'Doplňková činnost'!G228</f>
        <v>0</v>
      </c>
      <c r="J228" s="171">
        <f>'Hlavní činnost'!O228</f>
        <v>0</v>
      </c>
      <c r="K228" s="172">
        <f>'Doplňková činnost'!X228</f>
        <v>0</v>
      </c>
      <c r="L228" s="171">
        <f>'Hlavní činnost'!W228</f>
        <v>0</v>
      </c>
      <c r="M228" s="173">
        <f>'Doplňková činnost'!AN228</f>
        <v>0</v>
      </c>
      <c r="N228" s="174">
        <f>'Hlavní činnost'!AE228</f>
        <v>0</v>
      </c>
      <c r="O228" s="183">
        <f>'Doplňková činnost'!BE228</f>
        <v>0</v>
      </c>
      <c r="P228" s="184">
        <f>'Hlavní činnost'!AN228</f>
        <v>0</v>
      </c>
      <c r="Q228" s="184">
        <f>'Doplňková činnost'!BV228</f>
        <v>0</v>
      </c>
      <c r="R228" s="178">
        <f>'Hlavní činnost'!AO228</f>
        <v>0</v>
      </c>
      <c r="S228" s="179">
        <f>'Doplňková činnost'!BW228</f>
        <v>0</v>
      </c>
      <c r="T228" s="180">
        <f>'Hlavní činnost'!AP228</f>
        <v>0</v>
      </c>
      <c r="U228" s="181">
        <f>'Doplňková činnost'!BX228</f>
        <v>0</v>
      </c>
    </row>
    <row r="229" spans="2:21" ht="39" outlineLevel="1" x14ac:dyDescent="0.25">
      <c r="B229" s="223"/>
      <c r="C229" s="215" t="s">
        <v>355</v>
      </c>
      <c r="D229" s="229" t="s">
        <v>333</v>
      </c>
      <c r="E229" s="898"/>
      <c r="F229" s="152"/>
      <c r="G229" s="153"/>
      <c r="H229" s="169">
        <f>'Hlavní činnost'!G229</f>
        <v>0</v>
      </c>
      <c r="I229" s="170">
        <f>'Doplňková činnost'!G229</f>
        <v>0</v>
      </c>
      <c r="J229" s="171">
        <f>'Hlavní činnost'!O229</f>
        <v>0</v>
      </c>
      <c r="K229" s="172">
        <f>'Doplňková činnost'!X229</f>
        <v>0</v>
      </c>
      <c r="L229" s="171">
        <f>'Hlavní činnost'!W229</f>
        <v>0</v>
      </c>
      <c r="M229" s="173">
        <f>'Doplňková činnost'!AN229</f>
        <v>0</v>
      </c>
      <c r="N229" s="174">
        <f>'Hlavní činnost'!AE229</f>
        <v>0</v>
      </c>
      <c r="O229" s="183">
        <f>'Doplňková činnost'!BE229</f>
        <v>0</v>
      </c>
      <c r="P229" s="184">
        <f>'Hlavní činnost'!AN229</f>
        <v>0</v>
      </c>
      <c r="Q229" s="184">
        <f>'Doplňková činnost'!BV229</f>
        <v>0</v>
      </c>
      <c r="R229" s="178">
        <f>'Hlavní činnost'!AO229</f>
        <v>0</v>
      </c>
      <c r="S229" s="179">
        <f>'Doplňková činnost'!BW229</f>
        <v>0</v>
      </c>
      <c r="T229" s="180">
        <f>'Hlavní činnost'!AP229</f>
        <v>0</v>
      </c>
      <c r="U229" s="181">
        <f>'Doplňková činnost'!BX229</f>
        <v>0</v>
      </c>
    </row>
    <row r="230" spans="2:21" ht="26.25" outlineLevel="1" x14ac:dyDescent="0.25">
      <c r="B230" s="223"/>
      <c r="C230" s="215" t="s">
        <v>347</v>
      </c>
      <c r="D230" s="229" t="s">
        <v>334</v>
      </c>
      <c r="E230" s="898"/>
      <c r="F230" s="152"/>
      <c r="G230" s="153"/>
      <c r="H230" s="169">
        <f>'Hlavní činnost'!G230</f>
        <v>0</v>
      </c>
      <c r="I230" s="170">
        <f>'Doplňková činnost'!G230</f>
        <v>0</v>
      </c>
      <c r="J230" s="171">
        <f>'Hlavní činnost'!O230</f>
        <v>0</v>
      </c>
      <c r="K230" s="172">
        <f>'Doplňková činnost'!X230</f>
        <v>0</v>
      </c>
      <c r="L230" s="171">
        <f>'Hlavní činnost'!W230</f>
        <v>0</v>
      </c>
      <c r="M230" s="173">
        <f>'Doplňková činnost'!AN230</f>
        <v>0</v>
      </c>
      <c r="N230" s="174">
        <f>'Hlavní činnost'!AE230</f>
        <v>0</v>
      </c>
      <c r="O230" s="183">
        <f>'Doplňková činnost'!BE230</f>
        <v>0</v>
      </c>
      <c r="P230" s="184">
        <f>'Hlavní činnost'!AN230</f>
        <v>0</v>
      </c>
      <c r="Q230" s="184">
        <f>'Doplňková činnost'!BV230</f>
        <v>0</v>
      </c>
      <c r="R230" s="178">
        <f>'Hlavní činnost'!AO230</f>
        <v>0</v>
      </c>
      <c r="S230" s="179">
        <f>'Doplňková činnost'!BW230</f>
        <v>0</v>
      </c>
      <c r="T230" s="180">
        <f>'Hlavní činnost'!AP230</f>
        <v>0</v>
      </c>
      <c r="U230" s="181">
        <f>'Doplňková činnost'!BX230</f>
        <v>0</v>
      </c>
    </row>
    <row r="231" spans="2:21" ht="26.25" outlineLevel="1" x14ac:dyDescent="0.25">
      <c r="B231" s="223"/>
      <c r="C231" s="215" t="s">
        <v>348</v>
      </c>
      <c r="D231" s="229" t="s">
        <v>335</v>
      </c>
      <c r="E231" s="898"/>
      <c r="F231" s="152"/>
      <c r="G231" s="153"/>
      <c r="H231" s="169">
        <f>'Hlavní činnost'!G231</f>
        <v>0</v>
      </c>
      <c r="I231" s="170">
        <f>'Doplňková činnost'!G231</f>
        <v>0</v>
      </c>
      <c r="J231" s="171">
        <f>'Hlavní činnost'!O231</f>
        <v>0</v>
      </c>
      <c r="K231" s="172">
        <f>'Doplňková činnost'!X231</f>
        <v>0</v>
      </c>
      <c r="L231" s="171">
        <f>'Hlavní činnost'!W231</f>
        <v>0</v>
      </c>
      <c r="M231" s="173">
        <f>'Doplňková činnost'!AN231</f>
        <v>0</v>
      </c>
      <c r="N231" s="174">
        <f>'Hlavní činnost'!AE231</f>
        <v>0</v>
      </c>
      <c r="O231" s="183">
        <f>'Doplňková činnost'!BE231</f>
        <v>0</v>
      </c>
      <c r="P231" s="184">
        <f>'Hlavní činnost'!AN231</f>
        <v>0</v>
      </c>
      <c r="Q231" s="184">
        <f>'Doplňková činnost'!BV231</f>
        <v>0</v>
      </c>
      <c r="R231" s="178">
        <f>'Hlavní činnost'!AO231</f>
        <v>0</v>
      </c>
      <c r="S231" s="179">
        <f>'Doplňková činnost'!BW231</f>
        <v>0</v>
      </c>
      <c r="T231" s="180">
        <f>'Hlavní činnost'!AP231</f>
        <v>0</v>
      </c>
      <c r="U231" s="181">
        <f>'Doplňková činnost'!BX231</f>
        <v>0</v>
      </c>
    </row>
    <row r="232" spans="2:21" ht="24.75" outlineLevel="1" x14ac:dyDescent="0.25">
      <c r="B232" s="223"/>
      <c r="C232" s="230" t="s">
        <v>356</v>
      </c>
      <c r="D232" s="229" t="s">
        <v>336</v>
      </c>
      <c r="E232" s="898"/>
      <c r="F232" s="152"/>
      <c r="G232" s="153"/>
      <c r="H232" s="169">
        <f>'Hlavní činnost'!G232</f>
        <v>0</v>
      </c>
      <c r="I232" s="170">
        <f>'Doplňková činnost'!G232</f>
        <v>0</v>
      </c>
      <c r="J232" s="171">
        <f>'Hlavní činnost'!O232</f>
        <v>0</v>
      </c>
      <c r="K232" s="172">
        <f>'Doplňková činnost'!X232</f>
        <v>0</v>
      </c>
      <c r="L232" s="171">
        <f>'Hlavní činnost'!W232</f>
        <v>0</v>
      </c>
      <c r="M232" s="173">
        <f>'Doplňková činnost'!AN232</f>
        <v>0</v>
      </c>
      <c r="N232" s="174">
        <f>'Hlavní činnost'!AE232</f>
        <v>0</v>
      </c>
      <c r="O232" s="183">
        <f>'Doplňková činnost'!BE232</f>
        <v>0</v>
      </c>
      <c r="P232" s="184">
        <f>'Hlavní činnost'!AN232</f>
        <v>0</v>
      </c>
      <c r="Q232" s="184">
        <f>'Doplňková činnost'!BV232</f>
        <v>0</v>
      </c>
      <c r="R232" s="178">
        <f>'Hlavní činnost'!AO232</f>
        <v>0</v>
      </c>
      <c r="S232" s="179">
        <f>'Doplňková činnost'!BW232</f>
        <v>0</v>
      </c>
      <c r="T232" s="180">
        <f>'Hlavní činnost'!AP232</f>
        <v>0</v>
      </c>
      <c r="U232" s="181">
        <f>'Doplňková činnost'!BX232</f>
        <v>0</v>
      </c>
    </row>
    <row r="233" spans="2:21" s="100" customFormat="1" ht="24.75" outlineLevel="1" x14ac:dyDescent="0.25">
      <c r="B233" s="223"/>
      <c r="C233" s="230" t="str">
        <f>IF('Hlavní činnost'!C233=0,"",'Hlavní činnost'!C233)</f>
        <v>mezikrajské smlouvy na linkovou dopravu</v>
      </c>
      <c r="D233" s="489" t="str">
        <f>IF('Hlavní činnost'!D233=0,"",'Hlavní činnost'!D233)</f>
        <v>00135</v>
      </c>
      <c r="E233" s="898"/>
      <c r="F233" s="152"/>
      <c r="G233" s="153"/>
      <c r="H233" s="169">
        <f>'Hlavní činnost'!G233</f>
        <v>0</v>
      </c>
      <c r="I233" s="170">
        <f>'Doplňková činnost'!G233</f>
        <v>0</v>
      </c>
      <c r="J233" s="171">
        <f>'Hlavní činnost'!O233</f>
        <v>0</v>
      </c>
      <c r="K233" s="172">
        <f>'Doplňková činnost'!X233</f>
        <v>0</v>
      </c>
      <c r="L233" s="171">
        <f>'Hlavní činnost'!W233</f>
        <v>0</v>
      </c>
      <c r="M233" s="173">
        <f>'Doplňková činnost'!AN233</f>
        <v>0</v>
      </c>
      <c r="N233" s="174">
        <f>'Hlavní činnost'!AE233</f>
        <v>0</v>
      </c>
      <c r="O233" s="183">
        <f>'Doplňková činnost'!BE233</f>
        <v>0</v>
      </c>
      <c r="P233" s="184">
        <f>'Hlavní činnost'!AN233</f>
        <v>0</v>
      </c>
      <c r="Q233" s="184">
        <f>'Doplňková činnost'!BV233</f>
        <v>0</v>
      </c>
      <c r="R233" s="178">
        <f>'Hlavní činnost'!AO233</f>
        <v>0</v>
      </c>
      <c r="S233" s="179">
        <f>'Doplňková činnost'!BW233</f>
        <v>0</v>
      </c>
      <c r="T233" s="180">
        <f>'Hlavní činnost'!AP233</f>
        <v>0</v>
      </c>
      <c r="U233" s="181">
        <f>'Doplňková činnost'!BX233</f>
        <v>0</v>
      </c>
    </row>
    <row r="234" spans="2:21" s="100" customFormat="1" outlineLevel="1" x14ac:dyDescent="0.25">
      <c r="B234" s="223"/>
      <c r="C234" s="230" t="str">
        <f>IF('Hlavní činnost'!C234=0,"",'Hlavní činnost'!C234)</f>
        <v>smlouvy na autobusová nádraží</v>
      </c>
      <c r="D234" s="489" t="str">
        <f>IF('Hlavní činnost'!D234=0,"",'Hlavní činnost'!D234)</f>
        <v>00136</v>
      </c>
      <c r="E234" s="898"/>
      <c r="F234" s="152"/>
      <c r="G234" s="153"/>
      <c r="H234" s="169">
        <f>'Hlavní činnost'!G234</f>
        <v>0</v>
      </c>
      <c r="I234" s="170">
        <f>'Doplňková činnost'!G234</f>
        <v>0</v>
      </c>
      <c r="J234" s="171">
        <f>'Hlavní činnost'!O234</f>
        <v>0</v>
      </c>
      <c r="K234" s="172">
        <f>'Doplňková činnost'!X234</f>
        <v>0</v>
      </c>
      <c r="L234" s="171">
        <f>'Hlavní činnost'!W234</f>
        <v>0</v>
      </c>
      <c r="M234" s="173">
        <f>'Doplňková činnost'!AN234</f>
        <v>0</v>
      </c>
      <c r="N234" s="174">
        <f>'Hlavní činnost'!AE234</f>
        <v>0</v>
      </c>
      <c r="O234" s="183">
        <f>'Doplňková činnost'!BE234</f>
        <v>0</v>
      </c>
      <c r="P234" s="184">
        <f>'Hlavní činnost'!AN234</f>
        <v>0</v>
      </c>
      <c r="Q234" s="184">
        <f>'Doplňková činnost'!BV234</f>
        <v>0</v>
      </c>
      <c r="R234" s="178">
        <f>'Hlavní činnost'!AO234</f>
        <v>0</v>
      </c>
      <c r="S234" s="179">
        <f>'Doplňková činnost'!BW234</f>
        <v>0</v>
      </c>
      <c r="T234" s="180">
        <f>'Hlavní činnost'!AP234</f>
        <v>0</v>
      </c>
      <c r="U234" s="181">
        <f>'Doplňková činnost'!BX234</f>
        <v>0</v>
      </c>
    </row>
    <row r="235" spans="2:21" s="100" customFormat="1" outlineLevel="1" x14ac:dyDescent="0.25">
      <c r="B235" s="223"/>
      <c r="C235" s="230" t="str">
        <f>IF('Hlavní činnost'!C235=0,"",'Hlavní činnost'!C235)</f>
        <v/>
      </c>
      <c r="D235" s="489" t="str">
        <f>IF('Hlavní činnost'!D235=0,"",'Hlavní činnost'!D235)</f>
        <v/>
      </c>
      <c r="E235" s="898"/>
      <c r="F235" s="152"/>
      <c r="G235" s="153"/>
      <c r="H235" s="169">
        <f>'Hlavní činnost'!G235</f>
        <v>0</v>
      </c>
      <c r="I235" s="170">
        <f>'Doplňková činnost'!G235</f>
        <v>0</v>
      </c>
      <c r="J235" s="171">
        <f>'Hlavní činnost'!O235</f>
        <v>0</v>
      </c>
      <c r="K235" s="172">
        <f>'Doplňková činnost'!X235</f>
        <v>0</v>
      </c>
      <c r="L235" s="171">
        <f>'Hlavní činnost'!W235</f>
        <v>0</v>
      </c>
      <c r="M235" s="173">
        <f>'Doplňková činnost'!AN235</f>
        <v>0</v>
      </c>
      <c r="N235" s="174">
        <f>'Hlavní činnost'!AE235</f>
        <v>0</v>
      </c>
      <c r="O235" s="183">
        <f>'Doplňková činnost'!BE235</f>
        <v>0</v>
      </c>
      <c r="P235" s="184">
        <f>'Hlavní činnost'!AN235</f>
        <v>0</v>
      </c>
      <c r="Q235" s="184">
        <f>'Doplňková činnost'!BV235</f>
        <v>0</v>
      </c>
      <c r="R235" s="178">
        <f>'Hlavní činnost'!AO235</f>
        <v>0</v>
      </c>
      <c r="S235" s="179">
        <f>'Doplňková činnost'!BW235</f>
        <v>0</v>
      </c>
      <c r="T235" s="180">
        <f>'Hlavní činnost'!AP235</f>
        <v>0</v>
      </c>
      <c r="U235" s="181">
        <f>'Doplňková činnost'!BX235</f>
        <v>0</v>
      </c>
    </row>
    <row r="236" spans="2:21" s="100" customFormat="1" outlineLevel="1" x14ac:dyDescent="0.25">
      <c r="B236" s="223"/>
      <c r="C236" s="230" t="str">
        <f>IF('Hlavní činnost'!C236=0,"",'Hlavní činnost'!C236)</f>
        <v/>
      </c>
      <c r="D236" s="489" t="str">
        <f>IF('Hlavní činnost'!D236=0,"",'Hlavní činnost'!D236)</f>
        <v/>
      </c>
      <c r="E236" s="898"/>
      <c r="F236" s="152"/>
      <c r="G236" s="153"/>
      <c r="H236" s="169">
        <f>'Hlavní činnost'!G236</f>
        <v>0</v>
      </c>
      <c r="I236" s="170">
        <f>'Doplňková činnost'!G236</f>
        <v>0</v>
      </c>
      <c r="J236" s="171">
        <f>'Hlavní činnost'!O236</f>
        <v>0</v>
      </c>
      <c r="K236" s="172">
        <f>'Doplňková činnost'!X236</f>
        <v>0</v>
      </c>
      <c r="L236" s="171">
        <f>'Hlavní činnost'!W236</f>
        <v>0</v>
      </c>
      <c r="M236" s="173">
        <f>'Doplňková činnost'!AN236</f>
        <v>0</v>
      </c>
      <c r="N236" s="174">
        <f>'Hlavní činnost'!AE236</f>
        <v>0</v>
      </c>
      <c r="O236" s="183">
        <f>'Doplňková činnost'!BE236</f>
        <v>0</v>
      </c>
      <c r="P236" s="184">
        <f>'Hlavní činnost'!AN236</f>
        <v>0</v>
      </c>
      <c r="Q236" s="184">
        <f>'Doplňková činnost'!BV236</f>
        <v>0</v>
      </c>
      <c r="R236" s="178">
        <f>'Hlavní činnost'!AO236</f>
        <v>0</v>
      </c>
      <c r="S236" s="179">
        <f>'Doplňková činnost'!BW236</f>
        <v>0</v>
      </c>
      <c r="T236" s="180">
        <f>'Hlavní činnost'!AP236</f>
        <v>0</v>
      </c>
      <c r="U236" s="181">
        <f>'Doplňková činnost'!BX236</f>
        <v>0</v>
      </c>
    </row>
    <row r="237" spans="2:21" s="100" customFormat="1" outlineLevel="1" x14ac:dyDescent="0.25">
      <c r="B237" s="223"/>
      <c r="C237" s="230" t="str">
        <f>IF('Hlavní činnost'!C237=0,"",'Hlavní činnost'!C237)</f>
        <v/>
      </c>
      <c r="D237" s="489" t="str">
        <f>IF('Hlavní činnost'!D237=0,"",'Hlavní činnost'!D237)</f>
        <v/>
      </c>
      <c r="E237" s="898"/>
      <c r="F237" s="152"/>
      <c r="G237" s="153"/>
      <c r="H237" s="169">
        <f>'Hlavní činnost'!G237</f>
        <v>0</v>
      </c>
      <c r="I237" s="170">
        <f>'Doplňková činnost'!G237</f>
        <v>0</v>
      </c>
      <c r="J237" s="171">
        <f>'Hlavní činnost'!O237</f>
        <v>0</v>
      </c>
      <c r="K237" s="172">
        <f>'Doplňková činnost'!X237</f>
        <v>0</v>
      </c>
      <c r="L237" s="171">
        <f>'Hlavní činnost'!W237</f>
        <v>0</v>
      </c>
      <c r="M237" s="173">
        <f>'Doplňková činnost'!AN237</f>
        <v>0</v>
      </c>
      <c r="N237" s="174">
        <f>'Hlavní činnost'!AE237</f>
        <v>0</v>
      </c>
      <c r="O237" s="183">
        <f>'Doplňková činnost'!BE237</f>
        <v>0</v>
      </c>
      <c r="P237" s="184">
        <f>'Hlavní činnost'!AN237</f>
        <v>0</v>
      </c>
      <c r="Q237" s="184">
        <f>'Doplňková činnost'!BV237</f>
        <v>0</v>
      </c>
      <c r="R237" s="178">
        <f>'Hlavní činnost'!AO237</f>
        <v>0</v>
      </c>
      <c r="S237" s="179">
        <f>'Doplňková činnost'!BW237</f>
        <v>0</v>
      </c>
      <c r="T237" s="180">
        <f>'Hlavní činnost'!AP237</f>
        <v>0</v>
      </c>
      <c r="U237" s="181">
        <f>'Doplňková činnost'!BX237</f>
        <v>0</v>
      </c>
    </row>
    <row r="238" spans="2:21" outlineLevel="1" x14ac:dyDescent="0.25">
      <c r="B238" s="223"/>
      <c r="C238" s="231" t="s">
        <v>357</v>
      </c>
      <c r="D238" s="229" t="s">
        <v>337</v>
      </c>
      <c r="E238" s="898"/>
      <c r="F238" s="152"/>
      <c r="G238" s="153"/>
      <c r="H238" s="169">
        <f>'Hlavní činnost'!G238</f>
        <v>0</v>
      </c>
      <c r="I238" s="170">
        <f>'Doplňková činnost'!G238</f>
        <v>0</v>
      </c>
      <c r="J238" s="171">
        <f>'Hlavní činnost'!O238</f>
        <v>0</v>
      </c>
      <c r="K238" s="172">
        <f>'Doplňková činnost'!X238</f>
        <v>0</v>
      </c>
      <c r="L238" s="171">
        <f>'Hlavní činnost'!W238</f>
        <v>0</v>
      </c>
      <c r="M238" s="173">
        <f>'Doplňková činnost'!AN238</f>
        <v>0</v>
      </c>
      <c r="N238" s="174">
        <f>'Hlavní činnost'!AE238</f>
        <v>0</v>
      </c>
      <c r="O238" s="183">
        <f>'Doplňková činnost'!BE238</f>
        <v>0</v>
      </c>
      <c r="P238" s="184">
        <f>'Hlavní činnost'!AN238</f>
        <v>0</v>
      </c>
      <c r="Q238" s="184">
        <f>'Doplňková činnost'!BV238</f>
        <v>0</v>
      </c>
      <c r="R238" s="178">
        <f>'Hlavní činnost'!AO238</f>
        <v>0</v>
      </c>
      <c r="S238" s="179">
        <f>'Doplňková činnost'!BW238</f>
        <v>0</v>
      </c>
      <c r="T238" s="180">
        <f>'Hlavní činnost'!AP238</f>
        <v>0</v>
      </c>
      <c r="U238" s="181">
        <f>'Doplňková činnost'!BX238</f>
        <v>0</v>
      </c>
    </row>
    <row r="239" spans="2:21" outlineLevel="1" x14ac:dyDescent="0.25">
      <c r="B239" s="223"/>
      <c r="C239" s="215" t="s">
        <v>343</v>
      </c>
      <c r="D239" s="232">
        <v>13305</v>
      </c>
      <c r="E239" s="898"/>
      <c r="F239" s="152"/>
      <c r="G239" s="153"/>
      <c r="H239" s="169">
        <f>'Hlavní činnost'!G239</f>
        <v>37155700</v>
      </c>
      <c r="I239" s="170">
        <f>'Doplňková činnost'!G239</f>
        <v>0</v>
      </c>
      <c r="J239" s="171">
        <f>'Hlavní činnost'!O239</f>
        <v>37156000</v>
      </c>
      <c r="K239" s="172">
        <f>'Doplňková činnost'!X239</f>
        <v>0</v>
      </c>
      <c r="L239" s="171">
        <f>'Hlavní činnost'!W239</f>
        <v>35878300</v>
      </c>
      <c r="M239" s="173">
        <f>'Doplňková činnost'!AN239</f>
        <v>0</v>
      </c>
      <c r="N239" s="174">
        <f>'Hlavní činnost'!AE239</f>
        <v>35878000</v>
      </c>
      <c r="O239" s="183">
        <f>'Doplňková činnost'!BE239</f>
        <v>0</v>
      </c>
      <c r="P239" s="184">
        <f>'Hlavní činnost'!AN239</f>
        <v>-1277700</v>
      </c>
      <c r="Q239" s="184">
        <f>'Doplňková činnost'!BV239</f>
        <v>0</v>
      </c>
      <c r="R239" s="178">
        <f>'Hlavní činnost'!AO239</f>
        <v>35878000</v>
      </c>
      <c r="S239" s="179">
        <f>'Doplňková činnost'!BW239</f>
        <v>0</v>
      </c>
      <c r="T239" s="180">
        <f>'Hlavní činnost'!AP239</f>
        <v>35878000</v>
      </c>
      <c r="U239" s="181">
        <f>'Doplňková činnost'!BX239</f>
        <v>0</v>
      </c>
    </row>
    <row r="240" spans="2:21" ht="51.75" outlineLevel="1" x14ac:dyDescent="0.25">
      <c r="B240" s="223"/>
      <c r="C240" s="215" t="s">
        <v>368</v>
      </c>
      <c r="D240" s="225" t="str">
        <f>IF('Hlavní činnost'!D240=0,"",'Hlavní činnost'!D240)</f>
        <v/>
      </c>
      <c r="E240" s="898"/>
      <c r="F240" s="152"/>
      <c r="G240" s="153"/>
      <c r="H240" s="169">
        <f>'Hlavní činnost'!G240</f>
        <v>0</v>
      </c>
      <c r="I240" s="170">
        <f>'Doplňková činnost'!G240</f>
        <v>0</v>
      </c>
      <c r="J240" s="171">
        <f>'Hlavní činnost'!O240</f>
        <v>0</v>
      </c>
      <c r="K240" s="172">
        <f>'Doplňková činnost'!X240</f>
        <v>0</v>
      </c>
      <c r="L240" s="171">
        <f>'Hlavní činnost'!W240</f>
        <v>0</v>
      </c>
      <c r="M240" s="173">
        <f>'Doplňková činnost'!AN240</f>
        <v>0</v>
      </c>
      <c r="N240" s="174">
        <f>'Hlavní činnost'!AE240</f>
        <v>0</v>
      </c>
      <c r="O240" s="183">
        <f>'Doplňková činnost'!BE240</f>
        <v>0</v>
      </c>
      <c r="P240" s="184">
        <f>'Hlavní činnost'!AN240</f>
        <v>0</v>
      </c>
      <c r="Q240" s="184">
        <f>'Doplňková činnost'!BV240</f>
        <v>0</v>
      </c>
      <c r="R240" s="178">
        <f>'Hlavní činnost'!AO240</f>
        <v>0</v>
      </c>
      <c r="S240" s="179">
        <f>'Doplňková činnost'!BW240</f>
        <v>0</v>
      </c>
      <c r="T240" s="180">
        <f>'Hlavní činnost'!AP240</f>
        <v>0</v>
      </c>
      <c r="U240" s="181">
        <f>'Doplňková činnost'!BX240</f>
        <v>0</v>
      </c>
    </row>
    <row r="241" spans="2:21" outlineLevel="1" x14ac:dyDescent="0.25">
      <c r="B241" s="233"/>
      <c r="C241" s="226" t="s">
        <v>24</v>
      </c>
      <c r="D241" s="226"/>
      <c r="E241" s="898"/>
      <c r="F241" s="152"/>
      <c r="G241" s="153"/>
      <c r="H241" s="169">
        <f>'Hlavní činnost'!G241</f>
        <v>0</v>
      </c>
      <c r="I241" s="170">
        <f>'Doplňková činnost'!G241</f>
        <v>0</v>
      </c>
      <c r="J241" s="171">
        <f>'Hlavní činnost'!O241</f>
        <v>0</v>
      </c>
      <c r="K241" s="172">
        <f>'Doplňková činnost'!X241</f>
        <v>0</v>
      </c>
      <c r="L241" s="171">
        <f>'Hlavní činnost'!W241</f>
        <v>0</v>
      </c>
      <c r="M241" s="173">
        <f>'Doplňková činnost'!AN241</f>
        <v>0</v>
      </c>
      <c r="N241" s="174">
        <f>'Hlavní činnost'!AE241</f>
        <v>0</v>
      </c>
      <c r="O241" s="183">
        <f>'Doplňková činnost'!BE241</f>
        <v>0</v>
      </c>
      <c r="P241" s="184">
        <f>'Hlavní činnost'!AN241</f>
        <v>0</v>
      </c>
      <c r="Q241" s="184">
        <f>'Doplňková činnost'!BV241</f>
        <v>0</v>
      </c>
      <c r="R241" s="178">
        <f>'Hlavní činnost'!AO241</f>
        <v>0</v>
      </c>
      <c r="S241" s="179">
        <f>'Doplňková činnost'!BW241</f>
        <v>0</v>
      </c>
      <c r="T241" s="180">
        <f>'Hlavní činnost'!AP241</f>
        <v>0</v>
      </c>
      <c r="U241" s="181">
        <f>'Doplňková činnost'!BX241</f>
        <v>0</v>
      </c>
    </row>
    <row r="242" spans="2:21" ht="26.25" outlineLevel="1" x14ac:dyDescent="0.25">
      <c r="B242" s="233" t="s">
        <v>318</v>
      </c>
      <c r="C242" s="227" t="s">
        <v>25</v>
      </c>
      <c r="D242" s="227"/>
      <c r="E242" s="898"/>
      <c r="F242" s="228" t="s">
        <v>364</v>
      </c>
      <c r="G242" s="153" t="s">
        <v>365</v>
      </c>
      <c r="H242" s="154">
        <f>'Hlavní činnost'!G242</f>
        <v>174000</v>
      </c>
      <c r="I242" s="155">
        <f>'Doplňková činnost'!G242</f>
        <v>0</v>
      </c>
      <c r="J242" s="156">
        <f>'Hlavní činnost'!O242</f>
        <v>0</v>
      </c>
      <c r="K242" s="157">
        <f>'Doplňková činnost'!X242</f>
        <v>0</v>
      </c>
      <c r="L242" s="156">
        <f>'Hlavní činnost'!W242</f>
        <v>0</v>
      </c>
      <c r="M242" s="158">
        <f>'Doplňková činnost'!AN242</f>
        <v>0</v>
      </c>
      <c r="N242" s="159">
        <f>'Hlavní činnost'!AE242</f>
        <v>0</v>
      </c>
      <c r="O242" s="185">
        <f>'Doplňková činnost'!BE242</f>
        <v>0</v>
      </c>
      <c r="P242" s="186">
        <f>'Hlavní činnost'!AN242</f>
        <v>-174000</v>
      </c>
      <c r="Q242" s="186">
        <f>'Doplňková činnost'!BV242</f>
        <v>0</v>
      </c>
      <c r="R242" s="163">
        <f>'Hlavní činnost'!AO242</f>
        <v>0</v>
      </c>
      <c r="S242" s="164">
        <f>'Doplňková činnost'!BW242</f>
        <v>0</v>
      </c>
      <c r="T242" s="165">
        <f>'Hlavní činnost'!AP242</f>
        <v>0</v>
      </c>
      <c r="U242" s="166">
        <f>'Doplňková činnost'!BX242</f>
        <v>0</v>
      </c>
    </row>
    <row r="243" spans="2:21" outlineLevel="1" x14ac:dyDescent="0.25">
      <c r="B243" s="233" t="s">
        <v>319</v>
      </c>
      <c r="C243" s="227" t="s">
        <v>26</v>
      </c>
      <c r="D243" s="234"/>
      <c r="E243" s="899"/>
      <c r="F243" s="228" t="s">
        <v>366</v>
      </c>
      <c r="G243" s="153" t="s">
        <v>367</v>
      </c>
      <c r="H243" s="154">
        <f>'Hlavní činnost'!G243</f>
        <v>154148.59999999998</v>
      </c>
      <c r="I243" s="155">
        <f>'Doplňková činnost'!G243</f>
        <v>0</v>
      </c>
      <c r="J243" s="156">
        <f>'Hlavní činnost'!O243</f>
        <v>154000</v>
      </c>
      <c r="K243" s="157">
        <f>'Doplňková činnost'!X243</f>
        <v>0</v>
      </c>
      <c r="L243" s="156">
        <f>'Hlavní činnost'!W243</f>
        <v>154000</v>
      </c>
      <c r="M243" s="158">
        <f>'Doplňková činnost'!AN243</f>
        <v>0</v>
      </c>
      <c r="N243" s="159">
        <f>'Hlavní činnost'!AE243</f>
        <v>154000</v>
      </c>
      <c r="O243" s="185">
        <f>'Doplňková činnost'!BE243</f>
        <v>0</v>
      </c>
      <c r="P243" s="186">
        <f>'Hlavní činnost'!AN243</f>
        <v>-148.59999999997672</v>
      </c>
      <c r="Q243" s="186">
        <f>'Doplňková činnost'!BV243</f>
        <v>0</v>
      </c>
      <c r="R243" s="163">
        <f>'Hlavní činnost'!AO243</f>
        <v>154000</v>
      </c>
      <c r="S243" s="164">
        <f>'Doplňková činnost'!BW243</f>
        <v>0</v>
      </c>
      <c r="T243" s="165">
        <f>'Hlavní činnost'!AP243</f>
        <v>154000</v>
      </c>
      <c r="U243" s="166">
        <f>'Doplňková činnost'!BX243</f>
        <v>0</v>
      </c>
    </row>
    <row r="244" spans="2:21" x14ac:dyDescent="0.25">
      <c r="B244" s="945" t="s">
        <v>27</v>
      </c>
      <c r="C244" s="946"/>
      <c r="D244" s="310"/>
      <c r="E244" s="4"/>
      <c r="F244" s="1"/>
      <c r="G244" s="54"/>
      <c r="H244" s="57">
        <f>'Hlavní činnost'!G244</f>
        <v>154148.60000000894</v>
      </c>
      <c r="I244" s="58">
        <f>'Doplňková činnost'!G244</f>
        <v>31978.079999999958</v>
      </c>
      <c r="J244" s="61">
        <f>'Hlavní činnost'!O244</f>
        <v>0</v>
      </c>
      <c r="K244" s="62">
        <f>'Doplňková činnost'!X244</f>
        <v>38000</v>
      </c>
      <c r="L244" s="61">
        <f>'Hlavní činnost'!W244</f>
        <v>-3236210</v>
      </c>
      <c r="M244" s="66">
        <f>'Doplňková činnost'!AN244</f>
        <v>39000</v>
      </c>
      <c r="N244" s="65">
        <f>'Hlavní činnost'!AE244</f>
        <v>0</v>
      </c>
      <c r="O244" s="47">
        <f>'Doplňková činnost'!BE244</f>
        <v>44000</v>
      </c>
      <c r="P244" s="25">
        <f>'Hlavní činnost'!AN244</f>
        <v>-154148.60000000894</v>
      </c>
      <c r="Q244" s="25">
        <f>'Doplňková činnost'!BV244</f>
        <v>12021.920000000042</v>
      </c>
      <c r="R244" s="94">
        <f>'Hlavní činnost'!AO244</f>
        <v>0</v>
      </c>
      <c r="S244" s="95">
        <f>'Doplňková činnost'!BW244</f>
        <v>44000</v>
      </c>
      <c r="T244" s="105">
        <f>'Hlavní činnost'!AP244</f>
        <v>0</v>
      </c>
      <c r="U244" s="106">
        <f>'Doplňková činnost'!BX244</f>
        <v>44000</v>
      </c>
    </row>
    <row r="245" spans="2:21" ht="31.7" customHeight="1" thickBot="1" x14ac:dyDescent="0.3">
      <c r="B245" s="1011" t="s">
        <v>28</v>
      </c>
      <c r="C245" s="1012"/>
      <c r="D245" s="311"/>
      <c r="E245" s="9"/>
      <c r="F245" s="10"/>
      <c r="G245" s="56"/>
      <c r="H245" s="312">
        <f>'Hlavní činnost'!G245</f>
        <v>154148.60000000894</v>
      </c>
      <c r="I245" s="313">
        <f>'Doplňková činnost'!G245</f>
        <v>31978.079999999958</v>
      </c>
      <c r="J245" s="314">
        <f>'Hlavní činnost'!O245</f>
        <v>0</v>
      </c>
      <c r="K245" s="315">
        <f>'Doplňková činnost'!X245</f>
        <v>38000</v>
      </c>
      <c r="L245" s="314">
        <f>'Hlavní činnost'!W245</f>
        <v>-3236210</v>
      </c>
      <c r="M245" s="316">
        <f>'Doplňková činnost'!AN245</f>
        <v>39000</v>
      </c>
      <c r="N245" s="317">
        <f>'Hlavní činnost'!AE245</f>
        <v>0</v>
      </c>
      <c r="O245" s="318">
        <f>'Doplňková činnost'!BE245</f>
        <v>44000</v>
      </c>
      <c r="P245" s="319">
        <f>'Hlavní činnost'!AN245</f>
        <v>-154148.60000000894</v>
      </c>
      <c r="Q245" s="319">
        <f>'Doplňková činnost'!BV245</f>
        <v>12021.920000000042</v>
      </c>
      <c r="R245" s="320">
        <f>'Hlavní činnost'!AO245</f>
        <v>0</v>
      </c>
      <c r="S245" s="321">
        <f>'Doplňková činnost'!BW245</f>
        <v>44000</v>
      </c>
      <c r="T245" s="322">
        <f>'Hlavní činnost'!AP245</f>
        <v>0</v>
      </c>
      <c r="U245" s="323">
        <f>'Doplňková činnost'!BX245</f>
        <v>44000</v>
      </c>
    </row>
    <row r="246" spans="2:21" ht="27" thickTop="1" x14ac:dyDescent="0.25">
      <c r="B246" s="942" t="s">
        <v>313</v>
      </c>
      <c r="C246" s="235" t="s">
        <v>370</v>
      </c>
      <c r="D246" s="235"/>
      <c r="E246" s="236"/>
      <c r="F246" s="237"/>
      <c r="G246" s="238"/>
      <c r="H246" s="239">
        <f>'Hlavní činnost'!G246</f>
        <v>121.4</v>
      </c>
      <c r="I246" s="240">
        <f>'Doplňková činnost'!G246</f>
        <v>0.3679</v>
      </c>
      <c r="J246" s="241">
        <f>'Hlavní činnost'!O246</f>
        <v>122</v>
      </c>
      <c r="K246" s="242">
        <f>'Doplňková činnost'!X246</f>
        <v>0</v>
      </c>
      <c r="L246" s="241">
        <f>'Hlavní činnost'!W246</f>
        <v>122</v>
      </c>
      <c r="M246" s="242">
        <f>'Doplňková činnost'!AN246</f>
        <v>0.37</v>
      </c>
      <c r="N246" s="243">
        <f>'Hlavní činnost'!AE246</f>
        <v>122</v>
      </c>
      <c r="O246" s="240">
        <f>'Doplňková činnost'!BE246</f>
        <v>0.37</v>
      </c>
      <c r="P246" s="244">
        <f>'Hlavní činnost'!AN246</f>
        <v>0.59999999999999432</v>
      </c>
      <c r="Q246" s="245">
        <f>'Doplňková činnost'!BV246</f>
        <v>2.0999999999999908E-3</v>
      </c>
      <c r="R246" s="246">
        <f>'Hlavní činnost'!AO246</f>
        <v>122</v>
      </c>
      <c r="S246" s="247">
        <f>'Doplňková činnost'!BW246</f>
        <v>0.37</v>
      </c>
      <c r="T246" s="248">
        <f>'Hlavní činnost'!AP246</f>
        <v>122</v>
      </c>
      <c r="U246" s="249">
        <f>'Doplňková činnost'!BX246</f>
        <v>0.37</v>
      </c>
    </row>
    <row r="247" spans="2:21" ht="26.25" x14ac:dyDescent="0.25">
      <c r="B247" s="942"/>
      <c r="C247" s="250" t="s">
        <v>29</v>
      </c>
      <c r="D247" s="250"/>
      <c r="E247" s="251"/>
      <c r="F247" s="252"/>
      <c r="G247" s="253"/>
      <c r="H247" s="254">
        <f>'Hlavní činnost'!G247</f>
        <v>271</v>
      </c>
      <c r="I247" s="255"/>
      <c r="J247" s="256">
        <f>'Hlavní činnost'!O247</f>
        <v>271</v>
      </c>
      <c r="K247" s="257"/>
      <c r="L247" s="256">
        <f>'Hlavní činnost'!W247</f>
        <v>271</v>
      </c>
      <c r="M247" s="257"/>
      <c r="N247" s="258">
        <f>'Hlavní činnost'!AE247</f>
        <v>271</v>
      </c>
      <c r="O247" s="259"/>
      <c r="P247" s="260">
        <f>'Hlavní činnost'!AN247</f>
        <v>0</v>
      </c>
      <c r="Q247" s="257"/>
      <c r="R247" s="261">
        <f>'Hlavní činnost'!AO247</f>
        <v>271</v>
      </c>
      <c r="S247" s="262"/>
      <c r="T247" s="263">
        <f>'Hlavní činnost'!AP247</f>
        <v>271</v>
      </c>
      <c r="U247" s="264"/>
    </row>
    <row r="248" spans="2:21" ht="26.25" x14ac:dyDescent="0.25">
      <c r="B248" s="942"/>
      <c r="C248" s="265" t="s">
        <v>381</v>
      </c>
      <c r="D248" s="229" t="s">
        <v>329</v>
      </c>
      <c r="E248" s="251"/>
      <c r="F248" s="252"/>
      <c r="G248" s="253"/>
      <c r="H248" s="254">
        <f>'Hlavní činnost'!G248</f>
        <v>2006099</v>
      </c>
      <c r="I248" s="255"/>
      <c r="J248" s="256">
        <f>'Hlavní činnost'!O248</f>
        <v>1864000</v>
      </c>
      <c r="K248" s="257"/>
      <c r="L248" s="256">
        <f>'Hlavní činnost'!W248</f>
        <v>2018000</v>
      </c>
      <c r="M248" s="257"/>
      <c r="N248" s="258">
        <f>'Hlavní činnost'!AE248</f>
        <v>1967000</v>
      </c>
      <c r="O248" s="259"/>
      <c r="P248" s="260">
        <f>'Hlavní činnost'!AN248</f>
        <v>-39099</v>
      </c>
      <c r="Q248" s="257"/>
      <c r="R248" s="261">
        <f>'Hlavní činnost'!AO248</f>
        <v>1923000</v>
      </c>
      <c r="S248" s="262"/>
      <c r="T248" s="263">
        <f>'Hlavní činnost'!AP248</f>
        <v>1801000</v>
      </c>
      <c r="U248" s="264"/>
    </row>
    <row r="249" spans="2:21" ht="51.75" x14ac:dyDescent="0.25">
      <c r="B249" s="942"/>
      <c r="C249" s="265" t="s">
        <v>382</v>
      </c>
      <c r="D249" s="229"/>
      <c r="E249" s="251"/>
      <c r="F249" s="252"/>
      <c r="G249" s="253"/>
      <c r="H249" s="254">
        <f>'Hlavní činnost'!G249</f>
        <v>0</v>
      </c>
      <c r="I249" s="255"/>
      <c r="J249" s="256">
        <f>'Hlavní činnost'!O249</f>
        <v>0</v>
      </c>
      <c r="K249" s="257"/>
      <c r="L249" s="256">
        <f>'Hlavní činnost'!W249</f>
        <v>0</v>
      </c>
      <c r="M249" s="257"/>
      <c r="N249" s="258">
        <f>'Hlavní činnost'!AE249</f>
        <v>0</v>
      </c>
      <c r="O249" s="259"/>
      <c r="P249" s="260">
        <f>'Hlavní činnost'!AN249</f>
        <v>0</v>
      </c>
      <c r="Q249" s="257"/>
      <c r="R249" s="261">
        <f>'Hlavní činnost'!AO249</f>
        <v>0</v>
      </c>
      <c r="S249" s="262"/>
      <c r="T249" s="263">
        <f>'Hlavní činnost'!AP249</f>
        <v>0</v>
      </c>
      <c r="U249" s="264"/>
    </row>
    <row r="250" spans="2:21" ht="27" thickBot="1" x14ac:dyDescent="0.3">
      <c r="B250" s="943"/>
      <c r="C250" s="266" t="s">
        <v>30</v>
      </c>
      <c r="D250" s="266"/>
      <c r="E250" s="267"/>
      <c r="F250" s="268"/>
      <c r="G250" s="269"/>
      <c r="H250" s="270">
        <f>'Hlavní činnost'!G250</f>
        <v>52092663.999999993</v>
      </c>
      <c r="I250" s="271"/>
      <c r="J250" s="272">
        <f>'Hlavní činnost'!O250</f>
        <v>46816000</v>
      </c>
      <c r="K250" s="273"/>
      <c r="L250" s="272">
        <f>'Hlavní činnost'!W250</f>
        <v>47810596</v>
      </c>
      <c r="M250" s="273"/>
      <c r="N250" s="274">
        <f>'Hlavní činnost'!AE250</f>
        <v>51201000</v>
      </c>
      <c r="O250" s="275"/>
      <c r="P250" s="276">
        <f>'Hlavní činnost'!AN250</f>
        <v>-891663.99999999255</v>
      </c>
      <c r="Q250" s="273"/>
      <c r="R250" s="277">
        <f>'Hlavní činnost'!AO250</f>
        <v>51201000</v>
      </c>
      <c r="S250" s="278"/>
      <c r="T250" s="279">
        <f>'Hlavní činnost'!AP250</f>
        <v>51201000</v>
      </c>
      <c r="U250" s="280"/>
    </row>
    <row r="251" spans="2:21" s="100" customFormat="1" ht="15.75" customHeight="1" thickTop="1" x14ac:dyDescent="0.25">
      <c r="B251" s="646" t="s">
        <v>442</v>
      </c>
      <c r="C251" s="971" t="s">
        <v>861</v>
      </c>
      <c r="D251" s="972"/>
      <c r="E251" s="972"/>
      <c r="F251" s="972"/>
      <c r="G251" s="972"/>
      <c r="H251" s="972"/>
      <c r="I251" s="972"/>
      <c r="J251" s="972"/>
      <c r="K251" s="972"/>
      <c r="L251" s="972"/>
      <c r="M251" s="972"/>
      <c r="N251" s="972"/>
      <c r="O251" s="972"/>
      <c r="P251" s="972"/>
      <c r="Q251" s="972"/>
      <c r="R251" s="644"/>
      <c r="S251" s="645"/>
      <c r="T251" s="644"/>
      <c r="U251" s="264"/>
    </row>
    <row r="252" spans="2:21" s="100" customFormat="1" ht="12.75" customHeight="1" x14ac:dyDescent="0.25">
      <c r="B252" s="647"/>
      <c r="C252" s="973" t="s">
        <v>862</v>
      </c>
      <c r="D252" s="974"/>
      <c r="E252" s="974"/>
      <c r="F252" s="974"/>
      <c r="G252" s="974"/>
      <c r="H252" s="974"/>
      <c r="I252" s="974"/>
      <c r="J252" s="974"/>
      <c r="K252" s="974"/>
      <c r="L252" s="974"/>
      <c r="M252" s="974"/>
      <c r="N252" s="974"/>
      <c r="O252" s="974"/>
      <c r="P252" s="974"/>
      <c r="Q252" s="974"/>
      <c r="R252" s="644"/>
      <c r="S252" s="645"/>
      <c r="T252" s="644"/>
      <c r="U252" s="264"/>
    </row>
    <row r="253" spans="2:21" s="100" customFormat="1" ht="11.25" customHeight="1" x14ac:dyDescent="0.25">
      <c r="B253" s="647"/>
      <c r="C253" s="975" t="s">
        <v>863</v>
      </c>
      <c r="D253" s="975"/>
      <c r="E253" s="975"/>
      <c r="F253" s="975"/>
      <c r="G253" s="975"/>
      <c r="H253" s="975"/>
      <c r="I253" s="975"/>
      <c r="J253" s="975"/>
      <c r="K253" s="975"/>
      <c r="L253" s="975"/>
      <c r="M253" s="975"/>
      <c r="N253" s="975"/>
      <c r="O253" s="975"/>
      <c r="P253" s="975"/>
      <c r="Q253" s="975"/>
      <c r="R253" s="644"/>
      <c r="S253" s="645"/>
      <c r="T253" s="644"/>
      <c r="U253" s="264"/>
    </row>
    <row r="254" spans="2:21" x14ac:dyDescent="0.25">
      <c r="B254" s="281"/>
      <c r="C254" s="282" t="s">
        <v>1</v>
      </c>
      <c r="D254" s="282"/>
      <c r="E254" s="283"/>
      <c r="F254" s="283"/>
      <c r="G254" s="283"/>
      <c r="H254" s="284"/>
      <c r="I254" s="284"/>
      <c r="J254" s="284"/>
      <c r="K254" s="284"/>
      <c r="L254" s="284"/>
      <c r="M254" s="284"/>
      <c r="N254" s="284"/>
      <c r="O254" s="284"/>
      <c r="P254" s="284"/>
      <c r="Q254" s="285"/>
      <c r="R254" s="286"/>
      <c r="S254" s="286"/>
      <c r="T254" s="284"/>
      <c r="U254" s="287"/>
    </row>
    <row r="255" spans="2:21" x14ac:dyDescent="0.25">
      <c r="B255" s="281"/>
      <c r="C255" s="288">
        <f>IF('Hlavní činnost'!C256=0,"",'Hlavní činnost'!C256)</f>
        <v>44756</v>
      </c>
      <c r="D255" s="289"/>
      <c r="E255" s="283"/>
      <c r="F255" s="283"/>
      <c r="G255" s="283"/>
      <c r="H255" s="284"/>
      <c r="I255" s="284"/>
      <c r="J255" s="284"/>
      <c r="K255" s="284"/>
      <c r="L255" s="284"/>
      <c r="M255" s="284"/>
      <c r="N255" s="284"/>
      <c r="O255" s="284"/>
      <c r="P255" s="284"/>
      <c r="Q255" s="285"/>
      <c r="R255" s="286"/>
      <c r="S255" s="286"/>
      <c r="T255" s="284"/>
      <c r="U255" s="287"/>
    </row>
    <row r="256" spans="2:21" x14ac:dyDescent="0.25">
      <c r="B256" s="281"/>
      <c r="C256" s="290" t="s">
        <v>31</v>
      </c>
      <c r="D256" s="290"/>
      <c r="E256" s="283"/>
      <c r="F256" s="283"/>
      <c r="G256" s="283"/>
      <c r="H256" s="290" t="s">
        <v>320</v>
      </c>
      <c r="I256" s="284"/>
      <c r="J256" s="284"/>
      <c r="K256" s="284"/>
      <c r="L256" s="284"/>
      <c r="M256" s="284"/>
      <c r="N256" s="284"/>
      <c r="O256" s="284"/>
      <c r="P256" s="284"/>
      <c r="Q256" s="285"/>
      <c r="R256" s="286"/>
      <c r="S256" s="286"/>
      <c r="T256" s="284"/>
      <c r="U256" s="287"/>
    </row>
    <row r="257" spans="2:21" x14ac:dyDescent="0.25">
      <c r="B257" s="281"/>
      <c r="C257" s="622" t="str">
        <f>IF('Hlavní činnost'!C258=0,"",'Hlavní činnost'!C258)</f>
        <v>Ing. Eva Janalíková</v>
      </c>
      <c r="D257" s="291"/>
      <c r="E257" s="283"/>
      <c r="F257" s="283"/>
      <c r="G257" s="283"/>
      <c r="H257" s="1007" t="str">
        <f>IF('Hlavní činnost'!G256=0,"",'Hlavní činnost'!G256)</f>
        <v>PhDr. Karla Boháčková</v>
      </c>
      <c r="I257" s="1007"/>
      <c r="J257" s="1007"/>
      <c r="K257" s="1007"/>
      <c r="L257" s="284"/>
      <c r="M257" s="284"/>
      <c r="N257" s="284"/>
      <c r="O257" s="284"/>
      <c r="P257" s="284"/>
      <c r="Q257" s="285"/>
      <c r="R257" s="286"/>
      <c r="S257" s="286"/>
      <c r="T257" s="284"/>
      <c r="U257" s="287"/>
    </row>
    <row r="258" spans="2:21" ht="15.75" thickBot="1" x14ac:dyDescent="0.3">
      <c r="B258" s="292"/>
      <c r="C258" s="136"/>
      <c r="D258" s="136"/>
      <c r="E258" s="293"/>
      <c r="F258" s="293"/>
      <c r="G258" s="293"/>
      <c r="H258" s="294"/>
      <c r="I258" s="294"/>
      <c r="J258" s="294"/>
      <c r="K258" s="294"/>
      <c r="L258" s="294"/>
      <c r="M258" s="294"/>
      <c r="N258" s="294"/>
      <c r="O258" s="294"/>
      <c r="P258" s="294"/>
      <c r="Q258" s="295"/>
      <c r="R258" s="296"/>
      <c r="S258" s="296"/>
      <c r="T258" s="294"/>
      <c r="U258" s="297"/>
    </row>
    <row r="259" spans="2:21" ht="15.75" thickTop="1" x14ac:dyDescent="0.25"/>
  </sheetData>
  <sheetProtection password="C90D" sheet="1" formatCells="0" formatColumns="0" selectLockedCells="1"/>
  <mergeCells count="130">
    <mergeCell ref="E212:E243"/>
    <mergeCell ref="E142:E146"/>
    <mergeCell ref="E161:E181"/>
    <mergeCell ref="E183:E188"/>
    <mergeCell ref="E196:E201"/>
    <mergeCell ref="E203:E205"/>
    <mergeCell ref="E120:E121"/>
    <mergeCell ref="E124:E127"/>
    <mergeCell ref="E131:E132"/>
    <mergeCell ref="E134:E137"/>
    <mergeCell ref="B193:C193"/>
    <mergeCell ref="B157:C157"/>
    <mergeCell ref="B158:C158"/>
    <mergeCell ref="B159:C159"/>
    <mergeCell ref="B160:C160"/>
    <mergeCell ref="B161:B181"/>
    <mergeCell ref="B182:C182"/>
    <mergeCell ref="B183:B188"/>
    <mergeCell ref="B189:C189"/>
    <mergeCell ref="B190:C190"/>
    <mergeCell ref="B191:C191"/>
    <mergeCell ref="B192:C192"/>
    <mergeCell ref="B245:C245"/>
    <mergeCell ref="B246:B250"/>
    <mergeCell ref="B207:C207"/>
    <mergeCell ref="B208:C208"/>
    <mergeCell ref="B209:C209"/>
    <mergeCell ref="B210:C210"/>
    <mergeCell ref="B211:C211"/>
    <mergeCell ref="B244:C244"/>
    <mergeCell ref="B194:C194"/>
    <mergeCell ref="B195:C195"/>
    <mergeCell ref="B196:B201"/>
    <mergeCell ref="B202:C202"/>
    <mergeCell ref="B203:B205"/>
    <mergeCell ref="B206:C206"/>
    <mergeCell ref="B155:C155"/>
    <mergeCell ref="B141:C141"/>
    <mergeCell ref="B142:B146"/>
    <mergeCell ref="B147:C147"/>
    <mergeCell ref="B148:C148"/>
    <mergeCell ref="B149:C149"/>
    <mergeCell ref="B150:C150"/>
    <mergeCell ref="B151:C151"/>
    <mergeCell ref="B152:C152"/>
    <mergeCell ref="B153:C153"/>
    <mergeCell ref="B154:C154"/>
    <mergeCell ref="B140:C140"/>
    <mergeCell ref="B122:C122"/>
    <mergeCell ref="B123:C123"/>
    <mergeCell ref="B124:B127"/>
    <mergeCell ref="B128:C128"/>
    <mergeCell ref="B129:C129"/>
    <mergeCell ref="B130:C130"/>
    <mergeCell ref="B131:B132"/>
    <mergeCell ref="B133:C133"/>
    <mergeCell ref="B134:B137"/>
    <mergeCell ref="B138:C138"/>
    <mergeCell ref="B139:C139"/>
    <mergeCell ref="E13:E33"/>
    <mergeCell ref="B34:C34"/>
    <mergeCell ref="B35:B39"/>
    <mergeCell ref="E35:E39"/>
    <mergeCell ref="B40:C40"/>
    <mergeCell ref="B41:C41"/>
    <mergeCell ref="B42:C42"/>
    <mergeCell ref="B120:B121"/>
    <mergeCell ref="B68:B98"/>
    <mergeCell ref="E68:E98"/>
    <mergeCell ref="B99:C99"/>
    <mergeCell ref="B100:B104"/>
    <mergeCell ref="B105:C105"/>
    <mergeCell ref="B106:B108"/>
    <mergeCell ref="B109:C109"/>
    <mergeCell ref="B110:B111"/>
    <mergeCell ref="B112:C112"/>
    <mergeCell ref="B113:B118"/>
    <mergeCell ref="B119:C119"/>
    <mergeCell ref="E100:E104"/>
    <mergeCell ref="E106:E108"/>
    <mergeCell ref="E110:E111"/>
    <mergeCell ref="E113:E118"/>
    <mergeCell ref="B3:L3"/>
    <mergeCell ref="J7:K7"/>
    <mergeCell ref="L7:M7"/>
    <mergeCell ref="B4:D4"/>
    <mergeCell ref="E4:Q5"/>
    <mergeCell ref="H257:K257"/>
    <mergeCell ref="E43:E45"/>
    <mergeCell ref="B10:C10"/>
    <mergeCell ref="B11:C11"/>
    <mergeCell ref="B12:C12"/>
    <mergeCell ref="B13:B33"/>
    <mergeCell ref="P6:P8"/>
    <mergeCell ref="B67:C67"/>
    <mergeCell ref="B46:C46"/>
    <mergeCell ref="B47:C47"/>
    <mergeCell ref="B48:B52"/>
    <mergeCell ref="E48:E52"/>
    <mergeCell ref="B53:C53"/>
    <mergeCell ref="B54:B60"/>
    <mergeCell ref="E54:E60"/>
    <mergeCell ref="B61:C61"/>
    <mergeCell ref="B62:B64"/>
    <mergeCell ref="E62:E64"/>
    <mergeCell ref="B65:C65"/>
    <mergeCell ref="C251:Q251"/>
    <mergeCell ref="C252:Q252"/>
    <mergeCell ref="C253:Q253"/>
    <mergeCell ref="T6:U6"/>
    <mergeCell ref="T7:U7"/>
    <mergeCell ref="T9:U9"/>
    <mergeCell ref="Q6:Q8"/>
    <mergeCell ref="B6:G8"/>
    <mergeCell ref="H6:I6"/>
    <mergeCell ref="J6:K6"/>
    <mergeCell ref="L6:M6"/>
    <mergeCell ref="N6:O6"/>
    <mergeCell ref="H9:I9"/>
    <mergeCell ref="J9:K9"/>
    <mergeCell ref="H7:I7"/>
    <mergeCell ref="R6:S6"/>
    <mergeCell ref="R7:S7"/>
    <mergeCell ref="R9:S9"/>
    <mergeCell ref="B66:C66"/>
    <mergeCell ref="L9:M9"/>
    <mergeCell ref="N7:O7"/>
    <mergeCell ref="N9:O9"/>
    <mergeCell ref="B9:C9"/>
    <mergeCell ref="B43:B45"/>
  </mergeCells>
  <printOptions horizontalCentered="1"/>
  <pageMargins left="0.70866141732283472" right="0.70866141732283472" top="0.59055118110236227" bottom="0.39370078740157483" header="0.31496062992125984" footer="0.31496062992125984"/>
  <pageSetup paperSize="9" scale="37" fitToHeight="0" orientation="portrait" r:id="rId1"/>
  <rowBreaks count="2" manualBreakCount="2">
    <brk id="111" min="1" max="20" man="1"/>
    <brk id="220" min="1"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4">
    <tabColor theme="4" tint="0.59999389629810485"/>
  </sheetPr>
  <dimension ref="A2:V50"/>
  <sheetViews>
    <sheetView showGridLines="0" zoomScaleNormal="100" workbookViewId="0">
      <selection activeCell="C8" sqref="C8:J8"/>
    </sheetView>
  </sheetViews>
  <sheetFormatPr defaultColWidth="9.140625" defaultRowHeight="15" x14ac:dyDescent="0.25"/>
  <cols>
    <col min="1" max="1" width="5.140625" style="100" customWidth="1"/>
    <col min="2" max="2" width="4.42578125" style="100" customWidth="1"/>
    <col min="3" max="9" width="9.140625" style="100"/>
    <col min="10" max="10" width="17.85546875" style="100" customWidth="1"/>
    <col min="11" max="16384" width="9.140625" style="100"/>
  </cols>
  <sheetData>
    <row r="2" spans="1:10" ht="18.75" x14ac:dyDescent="0.3">
      <c r="A2" s="103" t="s">
        <v>304</v>
      </c>
      <c r="B2" s="101"/>
    </row>
    <row r="4" spans="1:10" ht="17.25" customHeight="1" x14ac:dyDescent="0.25">
      <c r="B4" s="100" t="s">
        <v>305</v>
      </c>
      <c r="C4" s="1027" t="s">
        <v>323</v>
      </c>
      <c r="D4" s="1027"/>
      <c r="E4" s="1027"/>
      <c r="F4" s="1027"/>
      <c r="G4" s="1027"/>
      <c r="H4" s="1027"/>
      <c r="I4" s="1027"/>
      <c r="J4" s="1027"/>
    </row>
    <row r="5" spans="1:10" ht="81.75" customHeight="1" x14ac:dyDescent="0.25">
      <c r="C5" s="1028" t="s">
        <v>438</v>
      </c>
      <c r="D5" s="1029"/>
      <c r="E5" s="1029"/>
      <c r="F5" s="1029"/>
      <c r="G5" s="1029"/>
      <c r="H5" s="1029"/>
      <c r="I5" s="1029"/>
      <c r="J5" s="1029"/>
    </row>
    <row r="6" spans="1:10" ht="41.25" hidden="1" customHeight="1" x14ac:dyDescent="0.25">
      <c r="B6" s="102" t="s">
        <v>306</v>
      </c>
      <c r="C6" s="1028" t="s">
        <v>424</v>
      </c>
      <c r="D6" s="1029"/>
      <c r="E6" s="1029"/>
      <c r="F6" s="1029"/>
      <c r="G6" s="1029"/>
      <c r="H6" s="1029"/>
      <c r="I6" s="1029"/>
      <c r="J6" s="1029"/>
    </row>
    <row r="7" spans="1:10" ht="42.75" customHeight="1" x14ac:dyDescent="0.25">
      <c r="B7" s="102" t="s">
        <v>306</v>
      </c>
      <c r="C7" s="1028" t="s">
        <v>439</v>
      </c>
      <c r="D7" s="1025"/>
      <c r="E7" s="1025"/>
      <c r="F7" s="1025"/>
      <c r="G7" s="1025"/>
      <c r="H7" s="1025"/>
      <c r="I7" s="1025"/>
      <c r="J7" s="1025"/>
    </row>
    <row r="8" spans="1:10" ht="77.25" customHeight="1" x14ac:dyDescent="0.25">
      <c r="C8" s="1035" t="s">
        <v>430</v>
      </c>
      <c r="D8" s="1025"/>
      <c r="E8" s="1025"/>
      <c r="F8" s="1025"/>
      <c r="G8" s="1025"/>
      <c r="H8" s="1025"/>
      <c r="I8" s="1025"/>
      <c r="J8" s="1025"/>
    </row>
    <row r="9" spans="1:10" ht="25.5" customHeight="1" x14ac:dyDescent="0.25">
      <c r="B9" s="102"/>
      <c r="C9" s="1028" t="s">
        <v>418</v>
      </c>
      <c r="D9" s="1025"/>
      <c r="E9" s="1025"/>
      <c r="F9" s="1025"/>
      <c r="G9" s="1025"/>
      <c r="H9" s="1025"/>
      <c r="I9" s="1025"/>
      <c r="J9" s="1025"/>
    </row>
    <row r="10" spans="1:10" ht="40.5" customHeight="1" x14ac:dyDescent="0.25">
      <c r="B10" s="102"/>
      <c r="C10" s="1028" t="s">
        <v>419</v>
      </c>
      <c r="D10" s="1025"/>
      <c r="E10" s="1025"/>
      <c r="F10" s="1025"/>
      <c r="G10" s="1025"/>
      <c r="H10" s="1025"/>
      <c r="I10" s="1025"/>
      <c r="J10" s="1025"/>
    </row>
    <row r="11" spans="1:10" ht="29.25" customHeight="1" x14ac:dyDescent="0.25">
      <c r="B11" s="102"/>
      <c r="C11" s="1028" t="s">
        <v>411</v>
      </c>
      <c r="D11" s="1025"/>
      <c r="E11" s="1025"/>
      <c r="F11" s="1025"/>
      <c r="G11" s="1025"/>
      <c r="H11" s="1025"/>
      <c r="I11" s="1025"/>
      <c r="J11" s="1025"/>
    </row>
    <row r="12" spans="1:10" ht="76.5" customHeight="1" x14ac:dyDescent="0.25">
      <c r="B12" s="102" t="s">
        <v>307</v>
      </c>
      <c r="C12" s="1030" t="s">
        <v>440</v>
      </c>
      <c r="D12" s="1034"/>
      <c r="E12" s="1034"/>
      <c r="F12" s="1034"/>
      <c r="G12" s="1034"/>
      <c r="H12" s="1034"/>
      <c r="I12" s="1034"/>
      <c r="J12" s="1034"/>
    </row>
    <row r="13" spans="1:10" s="124" customFormat="1" ht="18.75" customHeight="1" x14ac:dyDescent="0.25">
      <c r="B13" s="125"/>
      <c r="C13" s="1030" t="s">
        <v>405</v>
      </c>
      <c r="D13" s="1031"/>
      <c r="E13" s="1031"/>
      <c r="F13" s="1031"/>
      <c r="G13" s="1031"/>
      <c r="H13" s="1031"/>
      <c r="I13" s="1031"/>
      <c r="J13" s="1031"/>
    </row>
    <row r="14" spans="1:10" ht="31.5" customHeight="1" x14ac:dyDescent="0.25">
      <c r="B14" s="102"/>
      <c r="C14" s="1032" t="s">
        <v>392</v>
      </c>
      <c r="D14" s="1033"/>
      <c r="E14" s="1033"/>
      <c r="F14" s="1033"/>
      <c r="G14" s="1033"/>
      <c r="H14" s="1033"/>
      <c r="I14" s="1033"/>
      <c r="J14" s="1033"/>
    </row>
    <row r="15" spans="1:10" ht="28.5" customHeight="1" x14ac:dyDescent="0.25">
      <c r="B15" s="102"/>
      <c r="C15" s="1032" t="s">
        <v>393</v>
      </c>
      <c r="D15" s="1033"/>
      <c r="E15" s="1033"/>
      <c r="F15" s="1033"/>
      <c r="G15" s="1033"/>
      <c r="H15" s="1033"/>
      <c r="I15" s="1033"/>
      <c r="J15" s="1033"/>
    </row>
    <row r="16" spans="1:10" ht="111.75" customHeight="1" x14ac:dyDescent="0.25">
      <c r="B16" s="102"/>
      <c r="C16" s="1030" t="s">
        <v>431</v>
      </c>
      <c r="D16" s="1031"/>
      <c r="E16" s="1031"/>
      <c r="F16" s="1031"/>
      <c r="G16" s="1031"/>
      <c r="H16" s="1031"/>
      <c r="I16" s="1031"/>
      <c r="J16" s="1031"/>
    </row>
    <row r="17" spans="1:22" ht="64.5" customHeight="1" x14ac:dyDescent="0.25">
      <c r="B17" s="102" t="s">
        <v>308</v>
      </c>
      <c r="C17" s="1028" t="s">
        <v>432</v>
      </c>
      <c r="D17" s="1029"/>
      <c r="E17" s="1029"/>
      <c r="F17" s="1029"/>
      <c r="G17" s="1029"/>
      <c r="H17" s="1029"/>
      <c r="I17" s="1029"/>
      <c r="J17" s="1029"/>
    </row>
    <row r="18" spans="1:22" ht="30" customHeight="1" x14ac:dyDescent="0.25">
      <c r="B18" s="102" t="s">
        <v>309</v>
      </c>
      <c r="C18" s="1015" t="s">
        <v>407</v>
      </c>
      <c r="D18" s="1016"/>
      <c r="E18" s="1016"/>
      <c r="F18" s="1016"/>
      <c r="G18" s="1016"/>
      <c r="H18" s="1016"/>
      <c r="I18" s="1016"/>
      <c r="J18" s="1016"/>
    </row>
    <row r="19" spans="1:22" ht="12.75" customHeight="1" x14ac:dyDescent="0.25">
      <c r="B19" s="102"/>
      <c r="C19" s="122"/>
      <c r="D19" s="123"/>
      <c r="E19" s="123"/>
      <c r="F19" s="123"/>
      <c r="G19" s="123"/>
      <c r="H19" s="123"/>
      <c r="I19" s="123"/>
      <c r="J19" s="123"/>
    </row>
    <row r="20" spans="1:22" ht="18.75" customHeight="1" x14ac:dyDescent="0.3">
      <c r="A20" s="1023" t="s">
        <v>404</v>
      </c>
      <c r="B20" s="861"/>
      <c r="C20" s="861"/>
      <c r="D20" s="861"/>
      <c r="E20" s="861"/>
      <c r="F20" s="861"/>
      <c r="G20" s="861"/>
      <c r="H20" s="861"/>
      <c r="I20" s="861"/>
      <c r="J20" s="861"/>
    </row>
    <row r="21" spans="1:22" ht="27.75" customHeight="1" x14ac:dyDescent="0.25">
      <c r="B21" s="121"/>
      <c r="C21" s="1015" t="s">
        <v>421</v>
      </c>
      <c r="D21" s="1016"/>
      <c r="E21" s="1016"/>
      <c r="F21" s="1016"/>
      <c r="G21" s="1016"/>
      <c r="H21" s="1016"/>
      <c r="I21" s="1016"/>
      <c r="J21" s="1016"/>
    </row>
    <row r="22" spans="1:22" ht="28.5" customHeight="1" x14ac:dyDescent="0.25">
      <c r="C22" s="1015" t="s">
        <v>410</v>
      </c>
      <c r="D22" s="1016"/>
      <c r="E22" s="1016"/>
      <c r="F22" s="1016"/>
      <c r="G22" s="1016"/>
      <c r="H22" s="1016"/>
      <c r="I22" s="1016"/>
      <c r="J22" s="1016"/>
    </row>
    <row r="23" spans="1:22" ht="13.5" customHeight="1" x14ac:dyDescent="0.25">
      <c r="C23" s="1026" t="s">
        <v>417</v>
      </c>
      <c r="D23" s="1026"/>
      <c r="E23" s="1026"/>
      <c r="F23" s="1026"/>
      <c r="G23" s="1026"/>
      <c r="H23" s="1026"/>
      <c r="I23" s="1026"/>
      <c r="J23" s="1026"/>
    </row>
    <row r="24" spans="1:22" ht="15.75" customHeight="1" x14ac:dyDescent="0.25">
      <c r="C24" s="491" t="s">
        <v>402</v>
      </c>
      <c r="D24" s="491"/>
      <c r="E24" s="491"/>
      <c r="F24" s="491"/>
      <c r="G24" s="491"/>
      <c r="H24" s="491"/>
      <c r="I24" s="491"/>
      <c r="J24" s="491"/>
    </row>
    <row r="25" spans="1:22" ht="27" customHeight="1" x14ac:dyDescent="0.25">
      <c r="C25" s="1015" t="s">
        <v>420</v>
      </c>
      <c r="D25" s="1016"/>
      <c r="E25" s="1016"/>
      <c r="F25" s="1016"/>
      <c r="G25" s="1016"/>
      <c r="H25" s="1016"/>
      <c r="I25" s="1016"/>
      <c r="J25" s="1016"/>
    </row>
    <row r="26" spans="1:22" ht="12.75" customHeight="1" x14ac:dyDescent="0.25">
      <c r="C26" s="491" t="s">
        <v>403</v>
      </c>
      <c r="D26" s="490"/>
      <c r="E26" s="490"/>
      <c r="F26" s="490"/>
      <c r="G26" s="490"/>
      <c r="H26" s="490"/>
      <c r="I26" s="490"/>
      <c r="J26" s="490"/>
    </row>
    <row r="27" spans="1:22" ht="42" customHeight="1" x14ac:dyDescent="0.25">
      <c r="C27" s="1024" t="s">
        <v>408</v>
      </c>
      <c r="D27" s="1025"/>
      <c r="E27" s="1025"/>
      <c r="F27" s="1025"/>
      <c r="G27" s="1025"/>
      <c r="H27" s="1025"/>
      <c r="I27" s="1025"/>
      <c r="J27" s="1025"/>
    </row>
    <row r="28" spans="1:22" ht="16.5" customHeight="1" x14ac:dyDescent="0.25">
      <c r="C28" s="1021" t="s">
        <v>406</v>
      </c>
      <c r="D28" s="1022"/>
      <c r="E28" s="1022"/>
      <c r="F28" s="1022"/>
      <c r="G28" s="1022"/>
      <c r="H28" s="1022"/>
      <c r="I28" s="1022"/>
      <c r="J28" s="1022"/>
    </row>
    <row r="29" spans="1:22" ht="24" customHeight="1" x14ac:dyDescent="0.25">
      <c r="C29" s="1017" t="s">
        <v>441</v>
      </c>
      <c r="D29" s="1018"/>
      <c r="E29" s="1018"/>
      <c r="F29" s="1018"/>
      <c r="G29" s="1018"/>
      <c r="H29" s="1018"/>
      <c r="I29" s="1018"/>
      <c r="J29" s="1018"/>
      <c r="O29" s="1019"/>
      <c r="P29" s="1019"/>
      <c r="Q29" s="1019"/>
      <c r="R29" s="1019"/>
      <c r="S29" s="1019"/>
      <c r="T29" s="1019"/>
      <c r="U29" s="1019"/>
      <c r="V29" s="1019"/>
    </row>
    <row r="30" spans="1:22" ht="18.75" customHeight="1" x14ac:dyDescent="0.25">
      <c r="B30" s="102"/>
      <c r="C30" s="1018"/>
      <c r="D30" s="1018"/>
      <c r="E30" s="1018"/>
      <c r="F30" s="1018"/>
      <c r="G30" s="1018"/>
      <c r="H30" s="1018"/>
      <c r="I30" s="1018"/>
      <c r="J30" s="1018"/>
      <c r="O30" s="1019"/>
      <c r="P30" s="1019"/>
      <c r="Q30" s="1019"/>
      <c r="R30" s="1019"/>
      <c r="S30" s="1019"/>
      <c r="T30" s="1019"/>
      <c r="U30" s="1019"/>
      <c r="V30" s="1019"/>
    </row>
    <row r="31" spans="1:22" ht="34.5" customHeight="1" x14ac:dyDescent="0.25">
      <c r="B31" s="102"/>
      <c r="C31" s="1015" t="s">
        <v>678</v>
      </c>
      <c r="D31" s="1015"/>
      <c r="E31" s="1015"/>
      <c r="F31" s="1015"/>
      <c r="G31" s="1015"/>
      <c r="H31" s="1015"/>
      <c r="I31" s="1015"/>
      <c r="J31" s="1015"/>
      <c r="N31" s="104"/>
      <c r="O31" s="1020"/>
      <c r="P31" s="1020"/>
      <c r="Q31" s="1020"/>
      <c r="R31" s="1020"/>
      <c r="S31" s="1020"/>
      <c r="T31" s="1020"/>
      <c r="U31" s="1020"/>
      <c r="V31" s="1020"/>
    </row>
    <row r="32" spans="1:22" ht="27" customHeight="1" x14ac:dyDescent="0.25">
      <c r="B32" s="102"/>
      <c r="C32" s="1016"/>
      <c r="D32" s="1016"/>
      <c r="E32" s="1016"/>
      <c r="F32" s="1016"/>
      <c r="G32" s="1016"/>
      <c r="H32" s="1016"/>
      <c r="I32" s="1016"/>
      <c r="J32" s="1016"/>
    </row>
    <row r="33" spans="3:10" ht="24" customHeight="1" x14ac:dyDescent="0.25">
      <c r="C33" s="1015" t="s">
        <v>857</v>
      </c>
      <c r="D33" s="1015"/>
      <c r="E33" s="1015"/>
      <c r="F33" s="1015"/>
      <c r="G33" s="1015"/>
      <c r="H33" s="1015"/>
      <c r="I33" s="1015"/>
      <c r="J33" s="1015"/>
    </row>
    <row r="34" spans="3:10" x14ac:dyDescent="0.25">
      <c r="C34" s="1016"/>
      <c r="D34" s="1016"/>
      <c r="E34" s="1016"/>
      <c r="F34" s="1016"/>
      <c r="G34" s="1016"/>
      <c r="H34" s="1016"/>
      <c r="I34" s="1016"/>
      <c r="J34" s="1016"/>
    </row>
    <row r="35" spans="3:10" ht="15" customHeight="1" x14ac:dyDescent="0.25">
      <c r="C35" s="1015" t="s">
        <v>866</v>
      </c>
      <c r="D35" s="1015"/>
      <c r="E35" s="1015"/>
      <c r="F35" s="1015"/>
      <c r="G35" s="1015"/>
      <c r="H35" s="1015"/>
      <c r="I35" s="1015"/>
      <c r="J35" s="1015"/>
    </row>
    <row r="36" spans="3:10" ht="36.75" customHeight="1" x14ac:dyDescent="0.25">
      <c r="C36" s="1016"/>
      <c r="D36" s="1016"/>
      <c r="E36" s="1016"/>
      <c r="F36" s="1016"/>
      <c r="G36" s="1016"/>
      <c r="H36" s="1016"/>
      <c r="I36" s="1016"/>
      <c r="J36" s="1016"/>
    </row>
    <row r="50" spans="2:5" x14ac:dyDescent="0.25">
      <c r="B50" s="102"/>
      <c r="C50" s="110"/>
      <c r="D50" s="109"/>
      <c r="E50" s="109"/>
    </row>
  </sheetData>
  <sheetProtection formatCells="0" formatColumns="0" selectLockedCells="1"/>
  <mergeCells count="28">
    <mergeCell ref="C17:J17"/>
    <mergeCell ref="C16:J16"/>
    <mergeCell ref="C5:J5"/>
    <mergeCell ref="C12:J12"/>
    <mergeCell ref="C18:J18"/>
    <mergeCell ref="C7:J7"/>
    <mergeCell ref="C8:J8"/>
    <mergeCell ref="C9:J9"/>
    <mergeCell ref="C10:J10"/>
    <mergeCell ref="C11:J11"/>
    <mergeCell ref="C4:J4"/>
    <mergeCell ref="C6:J6"/>
    <mergeCell ref="C13:J13"/>
    <mergeCell ref="C14:J14"/>
    <mergeCell ref="C15:J15"/>
    <mergeCell ref="C25:J25"/>
    <mergeCell ref="C28:J28"/>
    <mergeCell ref="A20:J20"/>
    <mergeCell ref="C22:J22"/>
    <mergeCell ref="C27:J27"/>
    <mergeCell ref="C21:J21"/>
    <mergeCell ref="C23:J23"/>
    <mergeCell ref="C33:J34"/>
    <mergeCell ref="C35:J36"/>
    <mergeCell ref="C29:J30"/>
    <mergeCell ref="O29:V30"/>
    <mergeCell ref="O31:V31"/>
    <mergeCell ref="C31:J32"/>
  </mergeCells>
  <pageMargins left="0.51181102362204722" right="0.31496062992125984"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5">
    <tabColor theme="4" tint="0.59999389629810485"/>
  </sheetPr>
  <dimension ref="A1:N33"/>
  <sheetViews>
    <sheetView showGridLines="0" zoomScale="120" zoomScaleNormal="120" workbookViewId="0">
      <selection activeCell="C6" sqref="C6:J7"/>
    </sheetView>
  </sheetViews>
  <sheetFormatPr defaultRowHeight="15" x14ac:dyDescent="0.25"/>
  <cols>
    <col min="1" max="1" width="3.140625" customWidth="1"/>
  </cols>
  <sheetData>
    <row r="1" spans="1:14" s="100" customFormat="1" ht="19.5" customHeight="1" x14ac:dyDescent="0.25">
      <c r="A1" s="115" t="s">
        <v>394</v>
      </c>
    </row>
    <row r="2" spans="1:14" s="100" customFormat="1" ht="7.5" customHeight="1" x14ac:dyDescent="0.25">
      <c r="A2" s="115"/>
    </row>
    <row r="3" spans="1:14" s="100" customFormat="1" ht="12.75" customHeight="1" x14ac:dyDescent="0.25">
      <c r="B3" s="861" t="s">
        <v>398</v>
      </c>
      <c r="C3" s="861"/>
      <c r="D3" s="861"/>
      <c r="E3" s="861"/>
      <c r="F3" s="861"/>
      <c r="G3" s="861"/>
      <c r="H3" s="861"/>
      <c r="I3" s="861"/>
      <c r="J3" s="861"/>
    </row>
    <row r="4" spans="1:14" s="100" customFormat="1" ht="34.5" customHeight="1" x14ac:dyDescent="0.25">
      <c r="B4" s="861"/>
      <c r="C4" s="861"/>
      <c r="D4" s="861"/>
      <c r="E4" s="861"/>
      <c r="F4" s="861"/>
      <c r="G4" s="861"/>
      <c r="H4" s="861"/>
      <c r="I4" s="861"/>
      <c r="J4" s="861"/>
    </row>
    <row r="5" spans="1:14" s="100" customFormat="1" ht="15.75" customHeight="1" x14ac:dyDescent="0.25">
      <c r="B5" s="100" t="s">
        <v>395</v>
      </c>
    </row>
    <row r="6" spans="1:14" s="100" customFormat="1" ht="27" customHeight="1" x14ac:dyDescent="0.25">
      <c r="C6" s="1021" t="s">
        <v>396</v>
      </c>
      <c r="D6" s="1021"/>
      <c r="E6" s="1021"/>
      <c r="F6" s="1021"/>
      <c r="G6" s="1021"/>
      <c r="H6" s="1021"/>
      <c r="I6" s="1021"/>
      <c r="J6" s="1021"/>
    </row>
    <row r="7" spans="1:14" s="100" customFormat="1" ht="24" customHeight="1" x14ac:dyDescent="0.25">
      <c r="C7" s="1021"/>
      <c r="D7" s="1021"/>
      <c r="E7" s="1021"/>
      <c r="F7" s="1021"/>
      <c r="G7" s="1021"/>
      <c r="H7" s="1021"/>
      <c r="I7" s="1021"/>
      <c r="J7" s="1021"/>
    </row>
    <row r="8" spans="1:14" s="100" customFormat="1" ht="27" customHeight="1" x14ac:dyDescent="0.25">
      <c r="A8" s="100" t="s">
        <v>397</v>
      </c>
      <c r="B8" s="102"/>
      <c r="C8" s="110"/>
      <c r="D8" s="109"/>
      <c r="E8" s="109"/>
      <c r="F8" s="109"/>
      <c r="G8" s="109"/>
      <c r="H8" s="109"/>
      <c r="I8" s="109"/>
      <c r="J8" s="109"/>
    </row>
    <row r="9" spans="1:14" s="100" customFormat="1" ht="11.25" customHeight="1" x14ac:dyDescent="0.25">
      <c r="A9" s="100" t="s">
        <v>399</v>
      </c>
      <c r="B9" s="102"/>
      <c r="C9" s="110"/>
      <c r="D9" s="109"/>
      <c r="E9" s="109"/>
      <c r="F9" s="109"/>
      <c r="G9" s="109"/>
      <c r="H9" s="109"/>
      <c r="I9" s="109"/>
      <c r="J9" s="109"/>
      <c r="N9" s="104"/>
    </row>
    <row r="32" spans="1:10" x14ac:dyDescent="0.25">
      <c r="A32" s="861" t="s">
        <v>400</v>
      </c>
      <c r="B32" s="861"/>
      <c r="C32" s="861"/>
      <c r="D32" s="861"/>
      <c r="E32" s="861"/>
      <c r="F32" s="861"/>
      <c r="G32" s="861"/>
      <c r="H32" s="861"/>
      <c r="I32" s="861"/>
      <c r="J32" s="861"/>
    </row>
    <row r="33" spans="1:10" x14ac:dyDescent="0.25">
      <c r="A33" s="861"/>
      <c r="B33" s="861"/>
      <c r="C33" s="861"/>
      <c r="D33" s="861"/>
      <c r="E33" s="861"/>
      <c r="F33" s="861"/>
      <c r="G33" s="861"/>
      <c r="H33" s="861"/>
      <c r="I33" s="861"/>
      <c r="J33" s="861"/>
    </row>
  </sheetData>
  <sheetProtection formatCells="0" formatColumns="0" selectLockedCells="1"/>
  <mergeCells count="3">
    <mergeCell ref="C6:J7"/>
    <mergeCell ref="B3:J4"/>
    <mergeCell ref="A32:J33"/>
  </mergeCells>
  <pageMargins left="0.70866141732283472" right="0.70866141732283472" top="0.19685039370078741" bottom="0.19685039370078741"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9</vt:i4>
      </vt:variant>
    </vt:vector>
  </HeadingPairs>
  <TitlesOfParts>
    <vt:vector size="16" baseType="lpstr">
      <vt:lpstr>Úvodní list</vt:lpstr>
      <vt:lpstr>Základ</vt:lpstr>
      <vt:lpstr>Hlavní činnost</vt:lpstr>
      <vt:lpstr>Doplňková činnost</vt:lpstr>
      <vt:lpstr>Rekapitulace</vt:lpstr>
      <vt:lpstr>Pokyny</vt:lpstr>
      <vt:lpstr>Technické pokyny</vt:lpstr>
      <vt:lpstr>'Doplňková činnost'!Názvy_tisku</vt:lpstr>
      <vt:lpstr>'Hlavní činnost'!Názvy_tisku</vt:lpstr>
      <vt:lpstr>Rekapitulace!Názvy_tisku</vt:lpstr>
      <vt:lpstr>Základ!Názvy_tisku</vt:lpstr>
      <vt:lpstr>'Doplňková činnost'!Oblast_tisku</vt:lpstr>
      <vt:lpstr>'Hlavní činnost'!Oblast_tisku</vt:lpstr>
      <vt:lpstr>Rekapitulace!Oblast_tisku</vt:lpstr>
      <vt:lpstr>'Úvodní list'!Oblast_tisku</vt:lpstr>
      <vt:lpstr>Základ!Oblast_tisku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dc:creator>
  <cp:lastModifiedBy>ekonom</cp:lastModifiedBy>
  <cp:lastPrinted>2022-06-02T09:47:16Z</cp:lastPrinted>
  <dcterms:created xsi:type="dcterms:W3CDTF">2015-06-16T09:31:19Z</dcterms:created>
  <dcterms:modified xsi:type="dcterms:W3CDTF">2022-07-20T09:21:27Z</dcterms:modified>
</cp:coreProperties>
</file>